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4" i="1" l="1"/>
  <c r="K44" i="1" s="1"/>
  <c r="L44" i="1" s="1"/>
  <c r="H44" i="1"/>
  <c r="G43" i="1"/>
  <c r="G45" i="1" s="1"/>
  <c r="F43" i="1"/>
  <c r="F45" i="1" s="1"/>
  <c r="F47" i="1" s="1"/>
  <c r="F48" i="1" s="1"/>
  <c r="E43" i="1"/>
  <c r="E45" i="1" s="1"/>
  <c r="E47" i="1" s="1"/>
  <c r="E48" i="1" s="1"/>
  <c r="D43" i="1"/>
  <c r="D45" i="1" s="1"/>
  <c r="D47" i="1" s="1"/>
  <c r="D48" i="1" s="1"/>
  <c r="I42" i="1"/>
  <c r="K42" i="1" s="1"/>
  <c r="L42" i="1" s="1"/>
  <c r="H42" i="1"/>
  <c r="I41" i="1"/>
  <c r="J41" i="1" s="1"/>
  <c r="H41" i="1"/>
  <c r="D41" i="1"/>
  <c r="M39" i="1"/>
  <c r="L39" i="1"/>
  <c r="J39" i="1"/>
  <c r="H39" i="1"/>
  <c r="M38" i="1"/>
  <c r="L38" i="1"/>
  <c r="J38" i="1"/>
  <c r="H38" i="1"/>
  <c r="M37" i="1"/>
  <c r="L37" i="1"/>
  <c r="J37" i="1"/>
  <c r="H37" i="1"/>
  <c r="M36" i="1"/>
  <c r="L36" i="1"/>
  <c r="J36" i="1"/>
  <c r="H36" i="1"/>
  <c r="M35" i="1"/>
  <c r="L35" i="1"/>
  <c r="J35" i="1"/>
  <c r="H35" i="1"/>
  <c r="M34" i="1"/>
  <c r="L34" i="1"/>
  <c r="J34" i="1"/>
  <c r="H34" i="1"/>
  <c r="M33" i="1"/>
  <c r="L33" i="1"/>
  <c r="J33" i="1"/>
  <c r="H33" i="1"/>
  <c r="M32" i="1"/>
  <c r="L32" i="1"/>
  <c r="J32" i="1"/>
  <c r="H32" i="1"/>
  <c r="M31" i="1"/>
  <c r="L31" i="1"/>
  <c r="J31" i="1"/>
  <c r="H31" i="1"/>
  <c r="M29" i="1"/>
  <c r="L29" i="1"/>
  <c r="J29" i="1"/>
  <c r="H29" i="1"/>
  <c r="M28" i="1"/>
  <c r="L28" i="1"/>
  <c r="J28" i="1"/>
  <c r="H28" i="1"/>
  <c r="M26" i="1"/>
  <c r="L26" i="1"/>
  <c r="J26" i="1"/>
  <c r="H26" i="1"/>
  <c r="M25" i="1"/>
  <c r="L25" i="1"/>
  <c r="J25" i="1"/>
  <c r="H25" i="1"/>
  <c r="M23" i="1"/>
  <c r="L23" i="1"/>
  <c r="J23" i="1"/>
  <c r="H23" i="1"/>
  <c r="M22" i="1"/>
  <c r="L22" i="1"/>
  <c r="J22" i="1"/>
  <c r="H22" i="1"/>
  <c r="M21" i="1"/>
  <c r="L21" i="1"/>
  <c r="J21" i="1"/>
  <c r="H21" i="1"/>
  <c r="M20" i="1"/>
  <c r="L20" i="1"/>
  <c r="J20" i="1"/>
  <c r="H20" i="1"/>
  <c r="D18" i="1"/>
  <c r="K17" i="1"/>
  <c r="F17" i="1"/>
  <c r="D17" i="1"/>
  <c r="M16" i="1"/>
  <c r="H16" i="1"/>
  <c r="F18" i="1"/>
  <c r="D16" i="1"/>
  <c r="M15" i="1"/>
  <c r="L15" i="1"/>
  <c r="J15" i="1"/>
  <c r="H15" i="1"/>
  <c r="I14" i="1"/>
  <c r="J14" i="1" s="1"/>
  <c r="F14" i="1"/>
  <c r="E14" i="1"/>
  <c r="M13" i="1"/>
  <c r="L13" i="1"/>
  <c r="J13" i="1"/>
  <c r="H13" i="1"/>
  <c r="M12" i="1"/>
  <c r="L12" i="1"/>
  <c r="J12" i="1"/>
  <c r="H12" i="1"/>
  <c r="K11" i="1"/>
  <c r="G11" i="1"/>
  <c r="F11" i="1"/>
  <c r="M10" i="1"/>
  <c r="L10" i="1"/>
  <c r="K10" i="1"/>
  <c r="K14" i="1" s="1"/>
  <c r="I10" i="1"/>
  <c r="J10" i="1" s="1"/>
  <c r="H10" i="1"/>
  <c r="G10" i="1"/>
  <c r="G14" i="1" s="1"/>
  <c r="H14" i="1" s="1"/>
  <c r="F10" i="1"/>
  <c r="E10" i="1"/>
  <c r="E11" i="1" s="1"/>
  <c r="D10" i="1"/>
  <c r="D11" i="1" s="1"/>
  <c r="E9" i="1"/>
  <c r="K8" i="1"/>
  <c r="I8" i="1"/>
  <c r="I9" i="1" s="1"/>
  <c r="G8" i="1"/>
  <c r="F8" i="1"/>
  <c r="F9" i="1" s="1"/>
  <c r="E8" i="1"/>
  <c r="M7" i="1"/>
  <c r="L7" i="1"/>
  <c r="J7" i="1"/>
  <c r="H7" i="1"/>
  <c r="D7" i="1"/>
  <c r="M6" i="1"/>
  <c r="L6" i="1"/>
  <c r="J6" i="1"/>
  <c r="H6" i="1"/>
  <c r="J17" i="1" l="1"/>
  <c r="I18" i="1"/>
  <c r="H17" i="1"/>
  <c r="H8" i="1"/>
  <c r="H11" i="1"/>
  <c r="M17" i="1"/>
  <c r="M8" i="1"/>
  <c r="J44" i="1"/>
  <c r="J42" i="1"/>
  <c r="H43" i="1"/>
  <c r="L14" i="1"/>
  <c r="M14" i="1"/>
  <c r="L11" i="1"/>
  <c r="G46" i="1"/>
  <c r="H46" i="1" s="1"/>
  <c r="H45" i="1"/>
  <c r="L8" i="1"/>
  <c r="G9" i="1"/>
  <c r="L16" i="1"/>
  <c r="J8" i="1"/>
  <c r="I11" i="1"/>
  <c r="J11" i="1" s="1"/>
  <c r="M11" i="1"/>
  <c r="J16" i="1"/>
  <c r="L17" i="1"/>
  <c r="K41" i="1"/>
  <c r="M42" i="1"/>
  <c r="M44" i="1"/>
  <c r="G18" i="1"/>
  <c r="H18" i="1" s="1"/>
  <c r="K18" i="1"/>
  <c r="K9" i="1"/>
  <c r="I43" i="1"/>
  <c r="J43" i="1" s="1"/>
  <c r="I45" i="1"/>
  <c r="G47" i="1" l="1"/>
  <c r="H47" i="1" s="1"/>
  <c r="J45" i="1"/>
  <c r="I46" i="1"/>
  <c r="J46" i="1" s="1"/>
  <c r="G48" i="1"/>
  <c r="H48" i="1" s="1"/>
  <c r="L9" i="1"/>
  <c r="M9" i="1"/>
  <c r="H9" i="1"/>
  <c r="J9" i="1"/>
  <c r="M18" i="1"/>
  <c r="L18" i="1"/>
  <c r="M41" i="1"/>
  <c r="L41" i="1"/>
  <c r="K45" i="1"/>
  <c r="K43" i="1"/>
  <c r="J18" i="1"/>
  <c r="I47" i="1" l="1"/>
  <c r="I48" i="1" s="1"/>
  <c r="K46" i="1"/>
  <c r="M45" i="1"/>
  <c r="L45" i="1"/>
  <c r="M43" i="1"/>
  <c r="L43" i="1"/>
  <c r="M46" i="1" l="1"/>
  <c r="L46" i="1"/>
  <c r="K47" i="1"/>
  <c r="K48" i="1" s="1"/>
</calcChain>
</file>

<file path=xl/sharedStrings.xml><?xml version="1.0" encoding="utf-8"?>
<sst xmlns="http://schemas.openxmlformats.org/spreadsheetml/2006/main" count="102" uniqueCount="73">
  <si>
    <t>k5</t>
  </si>
  <si>
    <t>Социально-экономическое положение и прогноз на 2016-2018 годы</t>
  </si>
  <si>
    <t>МО "Город Мирный"</t>
  </si>
  <si>
    <t>№ стр.</t>
  </si>
  <si>
    <t>Единица измерения</t>
  </si>
  <si>
    <t>2012 год</t>
  </si>
  <si>
    <t>2014 год  отчет</t>
  </si>
  <si>
    <t>2015 год</t>
  </si>
  <si>
    <t>2016 год</t>
  </si>
  <si>
    <t>2017 год</t>
  </si>
  <si>
    <t>2018 год</t>
  </si>
  <si>
    <t>отчет</t>
  </si>
  <si>
    <t>оценка</t>
  </si>
  <si>
    <t>прогноз</t>
  </si>
  <si>
    <t>темп роста к 2014г.%</t>
  </si>
  <si>
    <t>темп роста к 2015г.</t>
  </si>
  <si>
    <t>темп роста к  оценке 2014г.</t>
  </si>
  <si>
    <t xml:space="preserve">Численность постоянного населения на конец года </t>
  </si>
  <si>
    <t>человек</t>
  </si>
  <si>
    <t>Численность тpудоспособного населения в трудоспособном возрасте</t>
  </si>
  <si>
    <t>Численность населения в возрасте моложе трудоспособного возраста</t>
  </si>
  <si>
    <t>Численность населения в возрасте старше трудоспособного возраста</t>
  </si>
  <si>
    <t xml:space="preserve">Численность занятых всеми видами  экономической деятельности 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</si>
  <si>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</si>
  <si>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</si>
  <si>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</si>
  <si>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>Признано в установленном порядке безработными</t>
  </si>
  <si>
    <t xml:space="preserve">Уровень зарегистрированной безработицы </t>
  </si>
  <si>
    <t>Сpеднемесячная заpаботная плата pаботников предприятий и организаций</t>
  </si>
  <si>
    <t>руб.</t>
  </si>
  <si>
    <t xml:space="preserve">Коэффициент рождаемости </t>
  </si>
  <si>
    <t>на 1000 чел. населения</t>
  </si>
  <si>
    <t xml:space="preserve">Коэффициент смертности </t>
  </si>
  <si>
    <t xml:space="preserve">Коэффициент естественного прироста </t>
  </si>
  <si>
    <t xml:space="preserve"> Производство важнейших видов промышленной продукции</t>
  </si>
  <si>
    <t>Объём добычи алмазов</t>
  </si>
  <si>
    <t>млн. долл. США</t>
  </si>
  <si>
    <t xml:space="preserve"> Нефть добытая</t>
  </si>
  <si>
    <t>тыс.тонн</t>
  </si>
  <si>
    <t xml:space="preserve"> Газ природный</t>
  </si>
  <si>
    <t>млн.куб.м</t>
  </si>
  <si>
    <t xml:space="preserve"> Газовый конденсат</t>
  </si>
  <si>
    <t xml:space="preserve">  Топливо печное бытовое</t>
  </si>
  <si>
    <t xml:space="preserve">  Хлеб и хлебобулочные  изделия</t>
  </si>
  <si>
    <t>тонн</t>
  </si>
  <si>
    <t xml:space="preserve">Цельномолочная продукция </t>
  </si>
  <si>
    <t>Полиграфическая продукция :</t>
  </si>
  <si>
    <t>Газеты (экземпляров, тираж условный/в 4-х полосном исчислении формата А2)</t>
  </si>
  <si>
    <t>млн. штук</t>
  </si>
  <si>
    <t xml:space="preserve">  Книги и брошюры</t>
  </si>
  <si>
    <t>млн.листов-оттисков</t>
  </si>
  <si>
    <t xml:space="preserve"> Объем производства сельскохозяйственной продукции:</t>
  </si>
  <si>
    <t xml:space="preserve">       - картофеля</t>
  </si>
  <si>
    <t xml:space="preserve">       - овощей</t>
  </si>
  <si>
    <t>Индекс потребительских цен  по РС(Я)  :</t>
  </si>
  <si>
    <t>на товары</t>
  </si>
  <si>
    <t xml:space="preserve">на платные услуги 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</si>
  <si>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</si>
  <si>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млн.руб.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</si>
  <si>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</si>
  <si>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</si>
  <si>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Объём розничной торговли</t>
  </si>
  <si>
    <t xml:space="preserve">Бюджет муниципального образования </t>
  </si>
  <si>
    <t>Налоговые доходы местного бюджета</t>
  </si>
  <si>
    <t>тыс.руб.</t>
  </si>
  <si>
    <t xml:space="preserve">Неналоговые доходы местного  бюджета </t>
  </si>
  <si>
    <t>Собственные доходы местного бюджета</t>
  </si>
  <si>
    <t>Безвозмездные поступления</t>
  </si>
  <si>
    <t xml:space="preserve">Всего доходов местного бюджета </t>
  </si>
  <si>
    <t>Расходы местного бюджета</t>
  </si>
  <si>
    <t xml:space="preserve">Профицит / дефицит бюджета </t>
  </si>
  <si>
    <t xml:space="preserve">К собственным доходам </t>
  </si>
  <si>
    <t>Приложение                                                                                               к Основным прогнозным показателям социально-экономического развития МО «Город Мирный»  на 2015 год и плановый период 2016-2018 г.г. утвержденным Постановлением городской Администрации                                                                                                   от 12.11.2015г. № 1193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</si>
</sst>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9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Alignment="1" applyProtection="1">
      <alignment horizontal="left" vertical="top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0" fillId="0" borderId="0" xfId="0" applyProtection="1"/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/>
    </xf>
    <xf numFmtId="164" fontId="3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0" fillId="0" borderId="0" xfId="0" applyFill="1" applyProtection="1"/>
    <xf numFmtId="4" fontId="3" fillId="3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4" fillId="3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0" fillId="6" borderId="0" xfId="0" applyFill="1"/>
    <xf numFmtId="0" fontId="0" fillId="6" borderId="0" xfId="0" applyFill="1" applyProtection="1"/>
    <xf numFmtId="0" fontId="3" fillId="4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center" wrapText="1"/>
    </xf>
    <xf numFmtId="165" fontId="11" fillId="3" borderId="1" xfId="0" applyNumberFormat="1" applyFont="1" applyFill="1" applyBorder="1" applyAlignment="1" applyProtection="1">
      <alignment horizontal="right" vertical="center"/>
    </xf>
    <xf numFmtId="165" fontId="11" fillId="2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165" fontId="4" fillId="3" borderId="1" xfId="1" applyNumberFormat="1" applyFont="1" applyFill="1" applyBorder="1" applyAlignment="1">
      <alignment horizontal="right" vertical="center"/>
    </xf>
    <xf numFmtId="0" fontId="0" fillId="0" borderId="2" xfId="0" applyBorder="1" applyProtection="1"/>
    <xf numFmtId="0" fontId="2" fillId="0" borderId="2" xfId="0" applyFont="1" applyBorder="1" applyProtection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 applyProtection="1"/>
    <xf numFmtId="0" fontId="12" fillId="3" borderId="0" xfId="0" applyFont="1" applyFill="1" applyBorder="1" applyProtection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topLeftCell="E1" workbookViewId="0">
      <selection activeCell="N1" sqref="N1"/>
    </sheetView>
  </sheetViews>
  <sheetFormatPr defaultRowHeight="15" outlineLevelCol="1" x14ac:dyDescent="0.25"/>
  <cols>
    <col min="1" max="1" width="4" style="8" customWidth="1"/>
    <col min="2" max="2" width="58.7109375" style="8" customWidth="1"/>
    <col min="3" max="3" width="11.7109375" style="8" customWidth="1"/>
    <col min="4" max="4" width="11.5703125" style="8" hidden="1" customWidth="1" outlineLevel="1"/>
    <col min="5" max="5" width="13.28515625" style="2" bestFit="1" customWidth="1" collapsed="1"/>
    <col min="6" max="6" width="11" style="8" customWidth="1"/>
    <col min="7" max="7" width="12.140625" style="8" customWidth="1"/>
    <col min="8" max="8" width="8" style="8" customWidth="1"/>
    <col min="9" max="9" width="11.5703125" style="8" customWidth="1"/>
    <col min="10" max="10" width="7.5703125" style="8" customWidth="1"/>
    <col min="11" max="11" width="11.5703125" style="8" customWidth="1"/>
    <col min="12" max="12" width="7.5703125" style="8" customWidth="1"/>
    <col min="13" max="13" width="10.7109375" style="8" customWidth="1"/>
    <col min="14" max="14" width="5.85546875" style="58" customWidth="1"/>
    <col min="15" max="20" width="8.85546875" style="8" customWidth="1"/>
    <col min="21" max="253" width="9.140625" style="8"/>
    <col min="254" max="254" width="4" style="8" customWidth="1"/>
    <col min="255" max="255" width="58.7109375" style="8" customWidth="1"/>
    <col min="256" max="256" width="11.7109375" style="8" customWidth="1"/>
    <col min="257" max="257" width="0" style="8" hidden="1" customWidth="1"/>
    <col min="258" max="258" width="13.28515625" style="8" bestFit="1" customWidth="1"/>
    <col min="259" max="259" width="11" style="8" customWidth="1"/>
    <col min="260" max="260" width="12.140625" style="8" customWidth="1"/>
    <col min="261" max="261" width="8" style="8" customWidth="1"/>
    <col min="262" max="262" width="11.5703125" style="8" customWidth="1"/>
    <col min="263" max="263" width="7.5703125" style="8" customWidth="1"/>
    <col min="264" max="264" width="11.5703125" style="8" customWidth="1"/>
    <col min="265" max="265" width="7.5703125" style="8" customWidth="1"/>
    <col min="266" max="266" width="10.7109375" style="8" customWidth="1"/>
    <col min="267" max="267" width="2.42578125" style="8" customWidth="1"/>
    <col min="268" max="268" width="21.42578125" style="8" customWidth="1"/>
    <col min="269" max="269" width="12.5703125" style="8" customWidth="1"/>
    <col min="270" max="276" width="8.85546875" style="8" customWidth="1"/>
    <col min="277" max="509" width="9.140625" style="8"/>
    <col min="510" max="510" width="4" style="8" customWidth="1"/>
    <col min="511" max="511" width="58.7109375" style="8" customWidth="1"/>
    <col min="512" max="512" width="11.7109375" style="8" customWidth="1"/>
    <col min="513" max="513" width="0" style="8" hidden="1" customWidth="1"/>
    <col min="514" max="514" width="13.28515625" style="8" bestFit="1" customWidth="1"/>
    <col min="515" max="515" width="11" style="8" customWidth="1"/>
    <col min="516" max="516" width="12.140625" style="8" customWidth="1"/>
    <col min="517" max="517" width="8" style="8" customWidth="1"/>
    <col min="518" max="518" width="11.5703125" style="8" customWidth="1"/>
    <col min="519" max="519" width="7.5703125" style="8" customWidth="1"/>
    <col min="520" max="520" width="11.5703125" style="8" customWidth="1"/>
    <col min="521" max="521" width="7.5703125" style="8" customWidth="1"/>
    <col min="522" max="522" width="10.7109375" style="8" customWidth="1"/>
    <col min="523" max="523" width="2.42578125" style="8" customWidth="1"/>
    <col min="524" max="524" width="21.42578125" style="8" customWidth="1"/>
    <col min="525" max="525" width="12.5703125" style="8" customWidth="1"/>
    <col min="526" max="532" width="8.85546875" style="8" customWidth="1"/>
    <col min="533" max="765" width="9.140625" style="8"/>
    <col min="766" max="766" width="4" style="8" customWidth="1"/>
    <col min="767" max="767" width="58.7109375" style="8" customWidth="1"/>
    <col min="768" max="768" width="11.7109375" style="8" customWidth="1"/>
    <col min="769" max="769" width="0" style="8" hidden="1" customWidth="1"/>
    <col min="770" max="770" width="13.28515625" style="8" bestFit="1" customWidth="1"/>
    <col min="771" max="771" width="11" style="8" customWidth="1"/>
    <col min="772" max="772" width="12.140625" style="8" customWidth="1"/>
    <col min="773" max="773" width="8" style="8" customWidth="1"/>
    <col min="774" max="774" width="11.5703125" style="8" customWidth="1"/>
    <col min="775" max="775" width="7.5703125" style="8" customWidth="1"/>
    <col min="776" max="776" width="11.5703125" style="8" customWidth="1"/>
    <col min="777" max="777" width="7.5703125" style="8" customWidth="1"/>
    <col min="778" max="778" width="10.7109375" style="8" customWidth="1"/>
    <col min="779" max="779" width="2.42578125" style="8" customWidth="1"/>
    <col min="780" max="780" width="21.42578125" style="8" customWidth="1"/>
    <col min="781" max="781" width="12.5703125" style="8" customWidth="1"/>
    <col min="782" max="788" width="8.85546875" style="8" customWidth="1"/>
    <col min="789" max="1021" width="9.140625" style="8"/>
    <col min="1022" max="1022" width="4" style="8" customWidth="1"/>
    <col min="1023" max="1023" width="58.7109375" style="8" customWidth="1"/>
    <col min="1024" max="1024" width="11.7109375" style="8" customWidth="1"/>
    <col min="1025" max="1025" width="0" style="8" hidden="1" customWidth="1"/>
    <col min="1026" max="1026" width="13.28515625" style="8" bestFit="1" customWidth="1"/>
    <col min="1027" max="1027" width="11" style="8" customWidth="1"/>
    <col min="1028" max="1028" width="12.140625" style="8" customWidth="1"/>
    <col min="1029" max="1029" width="8" style="8" customWidth="1"/>
    <col min="1030" max="1030" width="11.5703125" style="8" customWidth="1"/>
    <col min="1031" max="1031" width="7.5703125" style="8" customWidth="1"/>
    <col min="1032" max="1032" width="11.5703125" style="8" customWidth="1"/>
    <col min="1033" max="1033" width="7.5703125" style="8" customWidth="1"/>
    <col min="1034" max="1034" width="10.7109375" style="8" customWidth="1"/>
    <col min="1035" max="1035" width="2.42578125" style="8" customWidth="1"/>
    <col min="1036" max="1036" width="21.42578125" style="8" customWidth="1"/>
    <col min="1037" max="1037" width="12.5703125" style="8" customWidth="1"/>
    <col min="1038" max="1044" width="8.85546875" style="8" customWidth="1"/>
    <col min="1045" max="1277" width="9.140625" style="8"/>
    <col min="1278" max="1278" width="4" style="8" customWidth="1"/>
    <col min="1279" max="1279" width="58.7109375" style="8" customWidth="1"/>
    <col min="1280" max="1280" width="11.7109375" style="8" customWidth="1"/>
    <col min="1281" max="1281" width="0" style="8" hidden="1" customWidth="1"/>
    <col min="1282" max="1282" width="13.28515625" style="8" bestFit="1" customWidth="1"/>
    <col min="1283" max="1283" width="11" style="8" customWidth="1"/>
    <col min="1284" max="1284" width="12.140625" style="8" customWidth="1"/>
    <col min="1285" max="1285" width="8" style="8" customWidth="1"/>
    <col min="1286" max="1286" width="11.5703125" style="8" customWidth="1"/>
    <col min="1287" max="1287" width="7.5703125" style="8" customWidth="1"/>
    <col min="1288" max="1288" width="11.5703125" style="8" customWidth="1"/>
    <col min="1289" max="1289" width="7.5703125" style="8" customWidth="1"/>
    <col min="1290" max="1290" width="10.7109375" style="8" customWidth="1"/>
    <col min="1291" max="1291" width="2.42578125" style="8" customWidth="1"/>
    <col min="1292" max="1292" width="21.42578125" style="8" customWidth="1"/>
    <col min="1293" max="1293" width="12.5703125" style="8" customWidth="1"/>
    <col min="1294" max="1300" width="8.85546875" style="8" customWidth="1"/>
    <col min="1301" max="1533" width="9.140625" style="8"/>
    <col min="1534" max="1534" width="4" style="8" customWidth="1"/>
    <col min="1535" max="1535" width="58.7109375" style="8" customWidth="1"/>
    <col min="1536" max="1536" width="11.7109375" style="8" customWidth="1"/>
    <col min="1537" max="1537" width="0" style="8" hidden="1" customWidth="1"/>
    <col min="1538" max="1538" width="13.28515625" style="8" bestFit="1" customWidth="1"/>
    <col min="1539" max="1539" width="11" style="8" customWidth="1"/>
    <col min="1540" max="1540" width="12.140625" style="8" customWidth="1"/>
    <col min="1541" max="1541" width="8" style="8" customWidth="1"/>
    <col min="1542" max="1542" width="11.5703125" style="8" customWidth="1"/>
    <col min="1543" max="1543" width="7.5703125" style="8" customWidth="1"/>
    <col min="1544" max="1544" width="11.5703125" style="8" customWidth="1"/>
    <col min="1545" max="1545" width="7.5703125" style="8" customWidth="1"/>
    <col min="1546" max="1546" width="10.7109375" style="8" customWidth="1"/>
    <col min="1547" max="1547" width="2.42578125" style="8" customWidth="1"/>
    <col min="1548" max="1548" width="21.42578125" style="8" customWidth="1"/>
    <col min="1549" max="1549" width="12.5703125" style="8" customWidth="1"/>
    <col min="1550" max="1556" width="8.85546875" style="8" customWidth="1"/>
    <col min="1557" max="1789" width="9.140625" style="8"/>
    <col min="1790" max="1790" width="4" style="8" customWidth="1"/>
    <col min="1791" max="1791" width="58.7109375" style="8" customWidth="1"/>
    <col min="1792" max="1792" width="11.7109375" style="8" customWidth="1"/>
    <col min="1793" max="1793" width="0" style="8" hidden="1" customWidth="1"/>
    <col min="1794" max="1794" width="13.28515625" style="8" bestFit="1" customWidth="1"/>
    <col min="1795" max="1795" width="11" style="8" customWidth="1"/>
    <col min="1796" max="1796" width="12.140625" style="8" customWidth="1"/>
    <col min="1797" max="1797" width="8" style="8" customWidth="1"/>
    <col min="1798" max="1798" width="11.5703125" style="8" customWidth="1"/>
    <col min="1799" max="1799" width="7.5703125" style="8" customWidth="1"/>
    <col min="1800" max="1800" width="11.5703125" style="8" customWidth="1"/>
    <col min="1801" max="1801" width="7.5703125" style="8" customWidth="1"/>
    <col min="1802" max="1802" width="10.7109375" style="8" customWidth="1"/>
    <col min="1803" max="1803" width="2.42578125" style="8" customWidth="1"/>
    <col min="1804" max="1804" width="21.42578125" style="8" customWidth="1"/>
    <col min="1805" max="1805" width="12.5703125" style="8" customWidth="1"/>
    <col min="1806" max="1812" width="8.85546875" style="8" customWidth="1"/>
    <col min="1813" max="2045" width="9.140625" style="8"/>
    <col min="2046" max="2046" width="4" style="8" customWidth="1"/>
    <col min="2047" max="2047" width="58.7109375" style="8" customWidth="1"/>
    <col min="2048" max="2048" width="11.7109375" style="8" customWidth="1"/>
    <col min="2049" max="2049" width="0" style="8" hidden="1" customWidth="1"/>
    <col min="2050" max="2050" width="13.28515625" style="8" bestFit="1" customWidth="1"/>
    <col min="2051" max="2051" width="11" style="8" customWidth="1"/>
    <col min="2052" max="2052" width="12.140625" style="8" customWidth="1"/>
    <col min="2053" max="2053" width="8" style="8" customWidth="1"/>
    <col min="2054" max="2054" width="11.5703125" style="8" customWidth="1"/>
    <col min="2055" max="2055" width="7.5703125" style="8" customWidth="1"/>
    <col min="2056" max="2056" width="11.5703125" style="8" customWidth="1"/>
    <col min="2057" max="2057" width="7.5703125" style="8" customWidth="1"/>
    <col min="2058" max="2058" width="10.7109375" style="8" customWidth="1"/>
    <col min="2059" max="2059" width="2.42578125" style="8" customWidth="1"/>
    <col min="2060" max="2060" width="21.42578125" style="8" customWidth="1"/>
    <col min="2061" max="2061" width="12.5703125" style="8" customWidth="1"/>
    <col min="2062" max="2068" width="8.85546875" style="8" customWidth="1"/>
    <col min="2069" max="2301" width="9.140625" style="8"/>
    <col min="2302" max="2302" width="4" style="8" customWidth="1"/>
    <col min="2303" max="2303" width="58.7109375" style="8" customWidth="1"/>
    <col min="2304" max="2304" width="11.7109375" style="8" customWidth="1"/>
    <col min="2305" max="2305" width="0" style="8" hidden="1" customWidth="1"/>
    <col min="2306" max="2306" width="13.28515625" style="8" bestFit="1" customWidth="1"/>
    <col min="2307" max="2307" width="11" style="8" customWidth="1"/>
    <col min="2308" max="2308" width="12.140625" style="8" customWidth="1"/>
    <col min="2309" max="2309" width="8" style="8" customWidth="1"/>
    <col min="2310" max="2310" width="11.5703125" style="8" customWidth="1"/>
    <col min="2311" max="2311" width="7.5703125" style="8" customWidth="1"/>
    <col min="2312" max="2312" width="11.5703125" style="8" customWidth="1"/>
    <col min="2313" max="2313" width="7.5703125" style="8" customWidth="1"/>
    <col min="2314" max="2314" width="10.7109375" style="8" customWidth="1"/>
    <col min="2315" max="2315" width="2.42578125" style="8" customWidth="1"/>
    <col min="2316" max="2316" width="21.42578125" style="8" customWidth="1"/>
    <col min="2317" max="2317" width="12.5703125" style="8" customWidth="1"/>
    <col min="2318" max="2324" width="8.85546875" style="8" customWidth="1"/>
    <col min="2325" max="2557" width="9.140625" style="8"/>
    <col min="2558" max="2558" width="4" style="8" customWidth="1"/>
    <col min="2559" max="2559" width="58.7109375" style="8" customWidth="1"/>
    <col min="2560" max="2560" width="11.7109375" style="8" customWidth="1"/>
    <col min="2561" max="2561" width="0" style="8" hidden="1" customWidth="1"/>
    <col min="2562" max="2562" width="13.28515625" style="8" bestFit="1" customWidth="1"/>
    <col min="2563" max="2563" width="11" style="8" customWidth="1"/>
    <col min="2564" max="2564" width="12.140625" style="8" customWidth="1"/>
    <col min="2565" max="2565" width="8" style="8" customWidth="1"/>
    <col min="2566" max="2566" width="11.5703125" style="8" customWidth="1"/>
    <col min="2567" max="2567" width="7.5703125" style="8" customWidth="1"/>
    <col min="2568" max="2568" width="11.5703125" style="8" customWidth="1"/>
    <col min="2569" max="2569" width="7.5703125" style="8" customWidth="1"/>
    <col min="2570" max="2570" width="10.7109375" style="8" customWidth="1"/>
    <col min="2571" max="2571" width="2.42578125" style="8" customWidth="1"/>
    <col min="2572" max="2572" width="21.42578125" style="8" customWidth="1"/>
    <col min="2573" max="2573" width="12.5703125" style="8" customWidth="1"/>
    <col min="2574" max="2580" width="8.85546875" style="8" customWidth="1"/>
    <col min="2581" max="2813" width="9.140625" style="8"/>
    <col min="2814" max="2814" width="4" style="8" customWidth="1"/>
    <col min="2815" max="2815" width="58.7109375" style="8" customWidth="1"/>
    <col min="2816" max="2816" width="11.7109375" style="8" customWidth="1"/>
    <col min="2817" max="2817" width="0" style="8" hidden="1" customWidth="1"/>
    <col min="2818" max="2818" width="13.28515625" style="8" bestFit="1" customWidth="1"/>
    <col min="2819" max="2819" width="11" style="8" customWidth="1"/>
    <col min="2820" max="2820" width="12.140625" style="8" customWidth="1"/>
    <col min="2821" max="2821" width="8" style="8" customWidth="1"/>
    <col min="2822" max="2822" width="11.5703125" style="8" customWidth="1"/>
    <col min="2823" max="2823" width="7.5703125" style="8" customWidth="1"/>
    <col min="2824" max="2824" width="11.5703125" style="8" customWidth="1"/>
    <col min="2825" max="2825" width="7.5703125" style="8" customWidth="1"/>
    <col min="2826" max="2826" width="10.7109375" style="8" customWidth="1"/>
    <col min="2827" max="2827" width="2.42578125" style="8" customWidth="1"/>
    <col min="2828" max="2828" width="21.42578125" style="8" customWidth="1"/>
    <col min="2829" max="2829" width="12.5703125" style="8" customWidth="1"/>
    <col min="2830" max="2836" width="8.85546875" style="8" customWidth="1"/>
    <col min="2837" max="3069" width="9.140625" style="8"/>
    <col min="3070" max="3070" width="4" style="8" customWidth="1"/>
    <col min="3071" max="3071" width="58.7109375" style="8" customWidth="1"/>
    <col min="3072" max="3072" width="11.7109375" style="8" customWidth="1"/>
    <col min="3073" max="3073" width="0" style="8" hidden="1" customWidth="1"/>
    <col min="3074" max="3074" width="13.28515625" style="8" bestFit="1" customWidth="1"/>
    <col min="3075" max="3075" width="11" style="8" customWidth="1"/>
    <col min="3076" max="3076" width="12.140625" style="8" customWidth="1"/>
    <col min="3077" max="3077" width="8" style="8" customWidth="1"/>
    <col min="3078" max="3078" width="11.5703125" style="8" customWidth="1"/>
    <col min="3079" max="3079" width="7.5703125" style="8" customWidth="1"/>
    <col min="3080" max="3080" width="11.5703125" style="8" customWidth="1"/>
    <col min="3081" max="3081" width="7.5703125" style="8" customWidth="1"/>
    <col min="3082" max="3082" width="10.7109375" style="8" customWidth="1"/>
    <col min="3083" max="3083" width="2.42578125" style="8" customWidth="1"/>
    <col min="3084" max="3084" width="21.42578125" style="8" customWidth="1"/>
    <col min="3085" max="3085" width="12.5703125" style="8" customWidth="1"/>
    <col min="3086" max="3092" width="8.85546875" style="8" customWidth="1"/>
    <col min="3093" max="3325" width="9.140625" style="8"/>
    <col min="3326" max="3326" width="4" style="8" customWidth="1"/>
    <col min="3327" max="3327" width="58.7109375" style="8" customWidth="1"/>
    <col min="3328" max="3328" width="11.7109375" style="8" customWidth="1"/>
    <col min="3329" max="3329" width="0" style="8" hidden="1" customWidth="1"/>
    <col min="3330" max="3330" width="13.28515625" style="8" bestFit="1" customWidth="1"/>
    <col min="3331" max="3331" width="11" style="8" customWidth="1"/>
    <col min="3332" max="3332" width="12.140625" style="8" customWidth="1"/>
    <col min="3333" max="3333" width="8" style="8" customWidth="1"/>
    <col min="3334" max="3334" width="11.5703125" style="8" customWidth="1"/>
    <col min="3335" max="3335" width="7.5703125" style="8" customWidth="1"/>
    <col min="3336" max="3336" width="11.5703125" style="8" customWidth="1"/>
    <col min="3337" max="3337" width="7.5703125" style="8" customWidth="1"/>
    <col min="3338" max="3338" width="10.7109375" style="8" customWidth="1"/>
    <col min="3339" max="3339" width="2.42578125" style="8" customWidth="1"/>
    <col min="3340" max="3340" width="21.42578125" style="8" customWidth="1"/>
    <col min="3341" max="3341" width="12.5703125" style="8" customWidth="1"/>
    <col min="3342" max="3348" width="8.85546875" style="8" customWidth="1"/>
    <col min="3349" max="3581" width="9.140625" style="8"/>
    <col min="3582" max="3582" width="4" style="8" customWidth="1"/>
    <col min="3583" max="3583" width="58.7109375" style="8" customWidth="1"/>
    <col min="3584" max="3584" width="11.7109375" style="8" customWidth="1"/>
    <col min="3585" max="3585" width="0" style="8" hidden="1" customWidth="1"/>
    <col min="3586" max="3586" width="13.28515625" style="8" bestFit="1" customWidth="1"/>
    <col min="3587" max="3587" width="11" style="8" customWidth="1"/>
    <col min="3588" max="3588" width="12.140625" style="8" customWidth="1"/>
    <col min="3589" max="3589" width="8" style="8" customWidth="1"/>
    <col min="3590" max="3590" width="11.5703125" style="8" customWidth="1"/>
    <col min="3591" max="3591" width="7.5703125" style="8" customWidth="1"/>
    <col min="3592" max="3592" width="11.5703125" style="8" customWidth="1"/>
    <col min="3593" max="3593" width="7.5703125" style="8" customWidth="1"/>
    <col min="3594" max="3594" width="10.7109375" style="8" customWidth="1"/>
    <col min="3595" max="3595" width="2.42578125" style="8" customWidth="1"/>
    <col min="3596" max="3596" width="21.42578125" style="8" customWidth="1"/>
    <col min="3597" max="3597" width="12.5703125" style="8" customWidth="1"/>
    <col min="3598" max="3604" width="8.85546875" style="8" customWidth="1"/>
    <col min="3605" max="3837" width="9.140625" style="8"/>
    <col min="3838" max="3838" width="4" style="8" customWidth="1"/>
    <col min="3839" max="3839" width="58.7109375" style="8" customWidth="1"/>
    <col min="3840" max="3840" width="11.7109375" style="8" customWidth="1"/>
    <col min="3841" max="3841" width="0" style="8" hidden="1" customWidth="1"/>
    <col min="3842" max="3842" width="13.28515625" style="8" bestFit="1" customWidth="1"/>
    <col min="3843" max="3843" width="11" style="8" customWidth="1"/>
    <col min="3844" max="3844" width="12.140625" style="8" customWidth="1"/>
    <col min="3845" max="3845" width="8" style="8" customWidth="1"/>
    <col min="3846" max="3846" width="11.5703125" style="8" customWidth="1"/>
    <col min="3847" max="3847" width="7.5703125" style="8" customWidth="1"/>
    <col min="3848" max="3848" width="11.5703125" style="8" customWidth="1"/>
    <col min="3849" max="3849" width="7.5703125" style="8" customWidth="1"/>
    <col min="3850" max="3850" width="10.7109375" style="8" customWidth="1"/>
    <col min="3851" max="3851" width="2.42578125" style="8" customWidth="1"/>
    <col min="3852" max="3852" width="21.42578125" style="8" customWidth="1"/>
    <col min="3853" max="3853" width="12.5703125" style="8" customWidth="1"/>
    <col min="3854" max="3860" width="8.85546875" style="8" customWidth="1"/>
    <col min="3861" max="4093" width="9.140625" style="8"/>
    <col min="4094" max="4094" width="4" style="8" customWidth="1"/>
    <col min="4095" max="4095" width="58.7109375" style="8" customWidth="1"/>
    <col min="4096" max="4096" width="11.7109375" style="8" customWidth="1"/>
    <col min="4097" max="4097" width="0" style="8" hidden="1" customWidth="1"/>
    <col min="4098" max="4098" width="13.28515625" style="8" bestFit="1" customWidth="1"/>
    <col min="4099" max="4099" width="11" style="8" customWidth="1"/>
    <col min="4100" max="4100" width="12.140625" style="8" customWidth="1"/>
    <col min="4101" max="4101" width="8" style="8" customWidth="1"/>
    <col min="4102" max="4102" width="11.5703125" style="8" customWidth="1"/>
    <col min="4103" max="4103" width="7.5703125" style="8" customWidth="1"/>
    <col min="4104" max="4104" width="11.5703125" style="8" customWidth="1"/>
    <col min="4105" max="4105" width="7.5703125" style="8" customWidth="1"/>
    <col min="4106" max="4106" width="10.7109375" style="8" customWidth="1"/>
    <col min="4107" max="4107" width="2.42578125" style="8" customWidth="1"/>
    <col min="4108" max="4108" width="21.42578125" style="8" customWidth="1"/>
    <col min="4109" max="4109" width="12.5703125" style="8" customWidth="1"/>
    <col min="4110" max="4116" width="8.85546875" style="8" customWidth="1"/>
    <col min="4117" max="4349" width="9.140625" style="8"/>
    <col min="4350" max="4350" width="4" style="8" customWidth="1"/>
    <col min="4351" max="4351" width="58.7109375" style="8" customWidth="1"/>
    <col min="4352" max="4352" width="11.7109375" style="8" customWidth="1"/>
    <col min="4353" max="4353" width="0" style="8" hidden="1" customWidth="1"/>
    <col min="4354" max="4354" width="13.28515625" style="8" bestFit="1" customWidth="1"/>
    <col min="4355" max="4355" width="11" style="8" customWidth="1"/>
    <col min="4356" max="4356" width="12.140625" style="8" customWidth="1"/>
    <col min="4357" max="4357" width="8" style="8" customWidth="1"/>
    <col min="4358" max="4358" width="11.5703125" style="8" customWidth="1"/>
    <col min="4359" max="4359" width="7.5703125" style="8" customWidth="1"/>
    <col min="4360" max="4360" width="11.5703125" style="8" customWidth="1"/>
    <col min="4361" max="4361" width="7.5703125" style="8" customWidth="1"/>
    <col min="4362" max="4362" width="10.7109375" style="8" customWidth="1"/>
    <col min="4363" max="4363" width="2.42578125" style="8" customWidth="1"/>
    <col min="4364" max="4364" width="21.42578125" style="8" customWidth="1"/>
    <col min="4365" max="4365" width="12.5703125" style="8" customWidth="1"/>
    <col min="4366" max="4372" width="8.85546875" style="8" customWidth="1"/>
    <col min="4373" max="4605" width="9.140625" style="8"/>
    <col min="4606" max="4606" width="4" style="8" customWidth="1"/>
    <col min="4607" max="4607" width="58.7109375" style="8" customWidth="1"/>
    <col min="4608" max="4608" width="11.7109375" style="8" customWidth="1"/>
    <col min="4609" max="4609" width="0" style="8" hidden="1" customWidth="1"/>
    <col min="4610" max="4610" width="13.28515625" style="8" bestFit="1" customWidth="1"/>
    <col min="4611" max="4611" width="11" style="8" customWidth="1"/>
    <col min="4612" max="4612" width="12.140625" style="8" customWidth="1"/>
    <col min="4613" max="4613" width="8" style="8" customWidth="1"/>
    <col min="4614" max="4614" width="11.5703125" style="8" customWidth="1"/>
    <col min="4615" max="4615" width="7.5703125" style="8" customWidth="1"/>
    <col min="4616" max="4616" width="11.5703125" style="8" customWidth="1"/>
    <col min="4617" max="4617" width="7.5703125" style="8" customWidth="1"/>
    <col min="4618" max="4618" width="10.7109375" style="8" customWidth="1"/>
    <col min="4619" max="4619" width="2.42578125" style="8" customWidth="1"/>
    <col min="4620" max="4620" width="21.42578125" style="8" customWidth="1"/>
    <col min="4621" max="4621" width="12.5703125" style="8" customWidth="1"/>
    <col min="4622" max="4628" width="8.85546875" style="8" customWidth="1"/>
    <col min="4629" max="4861" width="9.140625" style="8"/>
    <col min="4862" max="4862" width="4" style="8" customWidth="1"/>
    <col min="4863" max="4863" width="58.7109375" style="8" customWidth="1"/>
    <col min="4864" max="4864" width="11.7109375" style="8" customWidth="1"/>
    <col min="4865" max="4865" width="0" style="8" hidden="1" customWidth="1"/>
    <col min="4866" max="4866" width="13.28515625" style="8" bestFit="1" customWidth="1"/>
    <col min="4867" max="4867" width="11" style="8" customWidth="1"/>
    <col min="4868" max="4868" width="12.140625" style="8" customWidth="1"/>
    <col min="4869" max="4869" width="8" style="8" customWidth="1"/>
    <col min="4870" max="4870" width="11.5703125" style="8" customWidth="1"/>
    <col min="4871" max="4871" width="7.5703125" style="8" customWidth="1"/>
    <col min="4872" max="4872" width="11.5703125" style="8" customWidth="1"/>
    <col min="4873" max="4873" width="7.5703125" style="8" customWidth="1"/>
    <col min="4874" max="4874" width="10.7109375" style="8" customWidth="1"/>
    <col min="4875" max="4875" width="2.42578125" style="8" customWidth="1"/>
    <col min="4876" max="4876" width="21.42578125" style="8" customWidth="1"/>
    <col min="4877" max="4877" width="12.5703125" style="8" customWidth="1"/>
    <col min="4878" max="4884" width="8.85546875" style="8" customWidth="1"/>
    <col min="4885" max="5117" width="9.140625" style="8"/>
    <col min="5118" max="5118" width="4" style="8" customWidth="1"/>
    <col min="5119" max="5119" width="58.7109375" style="8" customWidth="1"/>
    <col min="5120" max="5120" width="11.7109375" style="8" customWidth="1"/>
    <col min="5121" max="5121" width="0" style="8" hidden="1" customWidth="1"/>
    <col min="5122" max="5122" width="13.28515625" style="8" bestFit="1" customWidth="1"/>
    <col min="5123" max="5123" width="11" style="8" customWidth="1"/>
    <col min="5124" max="5124" width="12.140625" style="8" customWidth="1"/>
    <col min="5125" max="5125" width="8" style="8" customWidth="1"/>
    <col min="5126" max="5126" width="11.5703125" style="8" customWidth="1"/>
    <col min="5127" max="5127" width="7.5703125" style="8" customWidth="1"/>
    <col min="5128" max="5128" width="11.5703125" style="8" customWidth="1"/>
    <col min="5129" max="5129" width="7.5703125" style="8" customWidth="1"/>
    <col min="5130" max="5130" width="10.7109375" style="8" customWidth="1"/>
    <col min="5131" max="5131" width="2.42578125" style="8" customWidth="1"/>
    <col min="5132" max="5132" width="21.42578125" style="8" customWidth="1"/>
    <col min="5133" max="5133" width="12.5703125" style="8" customWidth="1"/>
    <col min="5134" max="5140" width="8.85546875" style="8" customWidth="1"/>
    <col min="5141" max="5373" width="9.140625" style="8"/>
    <col min="5374" max="5374" width="4" style="8" customWidth="1"/>
    <col min="5375" max="5375" width="58.7109375" style="8" customWidth="1"/>
    <col min="5376" max="5376" width="11.7109375" style="8" customWidth="1"/>
    <col min="5377" max="5377" width="0" style="8" hidden="1" customWidth="1"/>
    <col min="5378" max="5378" width="13.28515625" style="8" bestFit="1" customWidth="1"/>
    <col min="5379" max="5379" width="11" style="8" customWidth="1"/>
    <col min="5380" max="5380" width="12.140625" style="8" customWidth="1"/>
    <col min="5381" max="5381" width="8" style="8" customWidth="1"/>
    <col min="5382" max="5382" width="11.5703125" style="8" customWidth="1"/>
    <col min="5383" max="5383" width="7.5703125" style="8" customWidth="1"/>
    <col min="5384" max="5384" width="11.5703125" style="8" customWidth="1"/>
    <col min="5385" max="5385" width="7.5703125" style="8" customWidth="1"/>
    <col min="5386" max="5386" width="10.7109375" style="8" customWidth="1"/>
    <col min="5387" max="5387" width="2.42578125" style="8" customWidth="1"/>
    <col min="5388" max="5388" width="21.42578125" style="8" customWidth="1"/>
    <col min="5389" max="5389" width="12.5703125" style="8" customWidth="1"/>
    <col min="5390" max="5396" width="8.85546875" style="8" customWidth="1"/>
    <col min="5397" max="5629" width="9.140625" style="8"/>
    <col min="5630" max="5630" width="4" style="8" customWidth="1"/>
    <col min="5631" max="5631" width="58.7109375" style="8" customWidth="1"/>
    <col min="5632" max="5632" width="11.7109375" style="8" customWidth="1"/>
    <col min="5633" max="5633" width="0" style="8" hidden="1" customWidth="1"/>
    <col min="5634" max="5634" width="13.28515625" style="8" bestFit="1" customWidth="1"/>
    <col min="5635" max="5635" width="11" style="8" customWidth="1"/>
    <col min="5636" max="5636" width="12.140625" style="8" customWidth="1"/>
    <col min="5637" max="5637" width="8" style="8" customWidth="1"/>
    <col min="5638" max="5638" width="11.5703125" style="8" customWidth="1"/>
    <col min="5639" max="5639" width="7.5703125" style="8" customWidth="1"/>
    <col min="5640" max="5640" width="11.5703125" style="8" customWidth="1"/>
    <col min="5641" max="5641" width="7.5703125" style="8" customWidth="1"/>
    <col min="5642" max="5642" width="10.7109375" style="8" customWidth="1"/>
    <col min="5643" max="5643" width="2.42578125" style="8" customWidth="1"/>
    <col min="5644" max="5644" width="21.42578125" style="8" customWidth="1"/>
    <col min="5645" max="5645" width="12.5703125" style="8" customWidth="1"/>
    <col min="5646" max="5652" width="8.85546875" style="8" customWidth="1"/>
    <col min="5653" max="5885" width="9.140625" style="8"/>
    <col min="5886" max="5886" width="4" style="8" customWidth="1"/>
    <col min="5887" max="5887" width="58.7109375" style="8" customWidth="1"/>
    <col min="5888" max="5888" width="11.7109375" style="8" customWidth="1"/>
    <col min="5889" max="5889" width="0" style="8" hidden="1" customWidth="1"/>
    <col min="5890" max="5890" width="13.28515625" style="8" bestFit="1" customWidth="1"/>
    <col min="5891" max="5891" width="11" style="8" customWidth="1"/>
    <col min="5892" max="5892" width="12.140625" style="8" customWidth="1"/>
    <col min="5893" max="5893" width="8" style="8" customWidth="1"/>
    <col min="5894" max="5894" width="11.5703125" style="8" customWidth="1"/>
    <col min="5895" max="5895" width="7.5703125" style="8" customWidth="1"/>
    <col min="5896" max="5896" width="11.5703125" style="8" customWidth="1"/>
    <col min="5897" max="5897" width="7.5703125" style="8" customWidth="1"/>
    <col min="5898" max="5898" width="10.7109375" style="8" customWidth="1"/>
    <col min="5899" max="5899" width="2.42578125" style="8" customWidth="1"/>
    <col min="5900" max="5900" width="21.42578125" style="8" customWidth="1"/>
    <col min="5901" max="5901" width="12.5703125" style="8" customWidth="1"/>
    <col min="5902" max="5908" width="8.85546875" style="8" customWidth="1"/>
    <col min="5909" max="6141" width="9.140625" style="8"/>
    <col min="6142" max="6142" width="4" style="8" customWidth="1"/>
    <col min="6143" max="6143" width="58.7109375" style="8" customWidth="1"/>
    <col min="6144" max="6144" width="11.7109375" style="8" customWidth="1"/>
    <col min="6145" max="6145" width="0" style="8" hidden="1" customWidth="1"/>
    <col min="6146" max="6146" width="13.28515625" style="8" bestFit="1" customWidth="1"/>
    <col min="6147" max="6147" width="11" style="8" customWidth="1"/>
    <col min="6148" max="6148" width="12.140625" style="8" customWidth="1"/>
    <col min="6149" max="6149" width="8" style="8" customWidth="1"/>
    <col min="6150" max="6150" width="11.5703125" style="8" customWidth="1"/>
    <col min="6151" max="6151" width="7.5703125" style="8" customWidth="1"/>
    <col min="6152" max="6152" width="11.5703125" style="8" customWidth="1"/>
    <col min="6153" max="6153" width="7.5703125" style="8" customWidth="1"/>
    <col min="6154" max="6154" width="10.7109375" style="8" customWidth="1"/>
    <col min="6155" max="6155" width="2.42578125" style="8" customWidth="1"/>
    <col min="6156" max="6156" width="21.42578125" style="8" customWidth="1"/>
    <col min="6157" max="6157" width="12.5703125" style="8" customWidth="1"/>
    <col min="6158" max="6164" width="8.85546875" style="8" customWidth="1"/>
    <col min="6165" max="6397" width="9.140625" style="8"/>
    <col min="6398" max="6398" width="4" style="8" customWidth="1"/>
    <col min="6399" max="6399" width="58.7109375" style="8" customWidth="1"/>
    <col min="6400" max="6400" width="11.7109375" style="8" customWidth="1"/>
    <col min="6401" max="6401" width="0" style="8" hidden="1" customWidth="1"/>
    <col min="6402" max="6402" width="13.28515625" style="8" bestFit="1" customWidth="1"/>
    <col min="6403" max="6403" width="11" style="8" customWidth="1"/>
    <col min="6404" max="6404" width="12.140625" style="8" customWidth="1"/>
    <col min="6405" max="6405" width="8" style="8" customWidth="1"/>
    <col min="6406" max="6406" width="11.5703125" style="8" customWidth="1"/>
    <col min="6407" max="6407" width="7.5703125" style="8" customWidth="1"/>
    <col min="6408" max="6408" width="11.5703125" style="8" customWidth="1"/>
    <col min="6409" max="6409" width="7.5703125" style="8" customWidth="1"/>
    <col min="6410" max="6410" width="10.7109375" style="8" customWidth="1"/>
    <col min="6411" max="6411" width="2.42578125" style="8" customWidth="1"/>
    <col min="6412" max="6412" width="21.42578125" style="8" customWidth="1"/>
    <col min="6413" max="6413" width="12.5703125" style="8" customWidth="1"/>
    <col min="6414" max="6420" width="8.85546875" style="8" customWidth="1"/>
    <col min="6421" max="6653" width="9.140625" style="8"/>
    <col min="6654" max="6654" width="4" style="8" customWidth="1"/>
    <col min="6655" max="6655" width="58.7109375" style="8" customWidth="1"/>
    <col min="6656" max="6656" width="11.7109375" style="8" customWidth="1"/>
    <col min="6657" max="6657" width="0" style="8" hidden="1" customWidth="1"/>
    <col min="6658" max="6658" width="13.28515625" style="8" bestFit="1" customWidth="1"/>
    <col min="6659" max="6659" width="11" style="8" customWidth="1"/>
    <col min="6660" max="6660" width="12.140625" style="8" customWidth="1"/>
    <col min="6661" max="6661" width="8" style="8" customWidth="1"/>
    <col min="6662" max="6662" width="11.5703125" style="8" customWidth="1"/>
    <col min="6663" max="6663" width="7.5703125" style="8" customWidth="1"/>
    <col min="6664" max="6664" width="11.5703125" style="8" customWidth="1"/>
    <col min="6665" max="6665" width="7.5703125" style="8" customWidth="1"/>
    <col min="6666" max="6666" width="10.7109375" style="8" customWidth="1"/>
    <col min="6667" max="6667" width="2.42578125" style="8" customWidth="1"/>
    <col min="6668" max="6668" width="21.42578125" style="8" customWidth="1"/>
    <col min="6669" max="6669" width="12.5703125" style="8" customWidth="1"/>
    <col min="6670" max="6676" width="8.85546875" style="8" customWidth="1"/>
    <col min="6677" max="6909" width="9.140625" style="8"/>
    <col min="6910" max="6910" width="4" style="8" customWidth="1"/>
    <col min="6911" max="6911" width="58.7109375" style="8" customWidth="1"/>
    <col min="6912" max="6912" width="11.7109375" style="8" customWidth="1"/>
    <col min="6913" max="6913" width="0" style="8" hidden="1" customWidth="1"/>
    <col min="6914" max="6914" width="13.28515625" style="8" bestFit="1" customWidth="1"/>
    <col min="6915" max="6915" width="11" style="8" customWidth="1"/>
    <col min="6916" max="6916" width="12.140625" style="8" customWidth="1"/>
    <col min="6917" max="6917" width="8" style="8" customWidth="1"/>
    <col min="6918" max="6918" width="11.5703125" style="8" customWidth="1"/>
    <col min="6919" max="6919" width="7.5703125" style="8" customWidth="1"/>
    <col min="6920" max="6920" width="11.5703125" style="8" customWidth="1"/>
    <col min="6921" max="6921" width="7.5703125" style="8" customWidth="1"/>
    <col min="6922" max="6922" width="10.7109375" style="8" customWidth="1"/>
    <col min="6923" max="6923" width="2.42578125" style="8" customWidth="1"/>
    <col min="6924" max="6924" width="21.42578125" style="8" customWidth="1"/>
    <col min="6925" max="6925" width="12.5703125" style="8" customWidth="1"/>
    <col min="6926" max="6932" width="8.85546875" style="8" customWidth="1"/>
    <col min="6933" max="7165" width="9.140625" style="8"/>
    <col min="7166" max="7166" width="4" style="8" customWidth="1"/>
    <col min="7167" max="7167" width="58.7109375" style="8" customWidth="1"/>
    <col min="7168" max="7168" width="11.7109375" style="8" customWidth="1"/>
    <col min="7169" max="7169" width="0" style="8" hidden="1" customWidth="1"/>
    <col min="7170" max="7170" width="13.28515625" style="8" bestFit="1" customWidth="1"/>
    <col min="7171" max="7171" width="11" style="8" customWidth="1"/>
    <col min="7172" max="7172" width="12.140625" style="8" customWidth="1"/>
    <col min="7173" max="7173" width="8" style="8" customWidth="1"/>
    <col min="7174" max="7174" width="11.5703125" style="8" customWidth="1"/>
    <col min="7175" max="7175" width="7.5703125" style="8" customWidth="1"/>
    <col min="7176" max="7176" width="11.5703125" style="8" customWidth="1"/>
    <col min="7177" max="7177" width="7.5703125" style="8" customWidth="1"/>
    <col min="7178" max="7178" width="10.7109375" style="8" customWidth="1"/>
    <col min="7179" max="7179" width="2.42578125" style="8" customWidth="1"/>
    <col min="7180" max="7180" width="21.42578125" style="8" customWidth="1"/>
    <col min="7181" max="7181" width="12.5703125" style="8" customWidth="1"/>
    <col min="7182" max="7188" width="8.85546875" style="8" customWidth="1"/>
    <col min="7189" max="7421" width="9.140625" style="8"/>
    <col min="7422" max="7422" width="4" style="8" customWidth="1"/>
    <col min="7423" max="7423" width="58.7109375" style="8" customWidth="1"/>
    <col min="7424" max="7424" width="11.7109375" style="8" customWidth="1"/>
    <col min="7425" max="7425" width="0" style="8" hidden="1" customWidth="1"/>
    <col min="7426" max="7426" width="13.28515625" style="8" bestFit="1" customWidth="1"/>
    <col min="7427" max="7427" width="11" style="8" customWidth="1"/>
    <col min="7428" max="7428" width="12.140625" style="8" customWidth="1"/>
    <col min="7429" max="7429" width="8" style="8" customWidth="1"/>
    <col min="7430" max="7430" width="11.5703125" style="8" customWidth="1"/>
    <col min="7431" max="7431" width="7.5703125" style="8" customWidth="1"/>
    <col min="7432" max="7432" width="11.5703125" style="8" customWidth="1"/>
    <col min="7433" max="7433" width="7.5703125" style="8" customWidth="1"/>
    <col min="7434" max="7434" width="10.7109375" style="8" customWidth="1"/>
    <col min="7435" max="7435" width="2.42578125" style="8" customWidth="1"/>
    <col min="7436" max="7436" width="21.42578125" style="8" customWidth="1"/>
    <col min="7437" max="7437" width="12.5703125" style="8" customWidth="1"/>
    <col min="7438" max="7444" width="8.85546875" style="8" customWidth="1"/>
    <col min="7445" max="7677" width="9.140625" style="8"/>
    <col min="7678" max="7678" width="4" style="8" customWidth="1"/>
    <col min="7679" max="7679" width="58.7109375" style="8" customWidth="1"/>
    <col min="7680" max="7680" width="11.7109375" style="8" customWidth="1"/>
    <col min="7681" max="7681" width="0" style="8" hidden="1" customWidth="1"/>
    <col min="7682" max="7682" width="13.28515625" style="8" bestFit="1" customWidth="1"/>
    <col min="7683" max="7683" width="11" style="8" customWidth="1"/>
    <col min="7684" max="7684" width="12.140625" style="8" customWidth="1"/>
    <col min="7685" max="7685" width="8" style="8" customWidth="1"/>
    <col min="7686" max="7686" width="11.5703125" style="8" customWidth="1"/>
    <col min="7687" max="7687" width="7.5703125" style="8" customWidth="1"/>
    <col min="7688" max="7688" width="11.5703125" style="8" customWidth="1"/>
    <col min="7689" max="7689" width="7.5703125" style="8" customWidth="1"/>
    <col min="7690" max="7690" width="10.7109375" style="8" customWidth="1"/>
    <col min="7691" max="7691" width="2.42578125" style="8" customWidth="1"/>
    <col min="7692" max="7692" width="21.42578125" style="8" customWidth="1"/>
    <col min="7693" max="7693" width="12.5703125" style="8" customWidth="1"/>
    <col min="7694" max="7700" width="8.85546875" style="8" customWidth="1"/>
    <col min="7701" max="7933" width="9.140625" style="8"/>
    <col min="7934" max="7934" width="4" style="8" customWidth="1"/>
    <col min="7935" max="7935" width="58.7109375" style="8" customWidth="1"/>
    <col min="7936" max="7936" width="11.7109375" style="8" customWidth="1"/>
    <col min="7937" max="7937" width="0" style="8" hidden="1" customWidth="1"/>
    <col min="7938" max="7938" width="13.28515625" style="8" bestFit="1" customWidth="1"/>
    <col min="7939" max="7939" width="11" style="8" customWidth="1"/>
    <col min="7940" max="7940" width="12.140625" style="8" customWidth="1"/>
    <col min="7941" max="7941" width="8" style="8" customWidth="1"/>
    <col min="7942" max="7942" width="11.5703125" style="8" customWidth="1"/>
    <col min="7943" max="7943" width="7.5703125" style="8" customWidth="1"/>
    <col min="7944" max="7944" width="11.5703125" style="8" customWidth="1"/>
    <col min="7945" max="7945" width="7.5703125" style="8" customWidth="1"/>
    <col min="7946" max="7946" width="10.7109375" style="8" customWidth="1"/>
    <col min="7947" max="7947" width="2.42578125" style="8" customWidth="1"/>
    <col min="7948" max="7948" width="21.42578125" style="8" customWidth="1"/>
    <col min="7949" max="7949" width="12.5703125" style="8" customWidth="1"/>
    <col min="7950" max="7956" width="8.85546875" style="8" customWidth="1"/>
    <col min="7957" max="8189" width="9.140625" style="8"/>
    <col min="8190" max="8190" width="4" style="8" customWidth="1"/>
    <col min="8191" max="8191" width="58.7109375" style="8" customWidth="1"/>
    <col min="8192" max="8192" width="11.7109375" style="8" customWidth="1"/>
    <col min="8193" max="8193" width="0" style="8" hidden="1" customWidth="1"/>
    <col min="8194" max="8194" width="13.28515625" style="8" bestFit="1" customWidth="1"/>
    <col min="8195" max="8195" width="11" style="8" customWidth="1"/>
    <col min="8196" max="8196" width="12.140625" style="8" customWidth="1"/>
    <col min="8197" max="8197" width="8" style="8" customWidth="1"/>
    <col min="8198" max="8198" width="11.5703125" style="8" customWidth="1"/>
    <col min="8199" max="8199" width="7.5703125" style="8" customWidth="1"/>
    <col min="8200" max="8200" width="11.5703125" style="8" customWidth="1"/>
    <col min="8201" max="8201" width="7.5703125" style="8" customWidth="1"/>
    <col min="8202" max="8202" width="10.7109375" style="8" customWidth="1"/>
    <col min="8203" max="8203" width="2.42578125" style="8" customWidth="1"/>
    <col min="8204" max="8204" width="21.42578125" style="8" customWidth="1"/>
    <col min="8205" max="8205" width="12.5703125" style="8" customWidth="1"/>
    <col min="8206" max="8212" width="8.85546875" style="8" customWidth="1"/>
    <col min="8213" max="8445" width="9.140625" style="8"/>
    <col min="8446" max="8446" width="4" style="8" customWidth="1"/>
    <col min="8447" max="8447" width="58.7109375" style="8" customWidth="1"/>
    <col min="8448" max="8448" width="11.7109375" style="8" customWidth="1"/>
    <col min="8449" max="8449" width="0" style="8" hidden="1" customWidth="1"/>
    <col min="8450" max="8450" width="13.28515625" style="8" bestFit="1" customWidth="1"/>
    <col min="8451" max="8451" width="11" style="8" customWidth="1"/>
    <col min="8452" max="8452" width="12.140625" style="8" customWidth="1"/>
    <col min="8453" max="8453" width="8" style="8" customWidth="1"/>
    <col min="8454" max="8454" width="11.5703125" style="8" customWidth="1"/>
    <col min="8455" max="8455" width="7.5703125" style="8" customWidth="1"/>
    <col min="8456" max="8456" width="11.5703125" style="8" customWidth="1"/>
    <col min="8457" max="8457" width="7.5703125" style="8" customWidth="1"/>
    <col min="8458" max="8458" width="10.7109375" style="8" customWidth="1"/>
    <col min="8459" max="8459" width="2.42578125" style="8" customWidth="1"/>
    <col min="8460" max="8460" width="21.42578125" style="8" customWidth="1"/>
    <col min="8461" max="8461" width="12.5703125" style="8" customWidth="1"/>
    <col min="8462" max="8468" width="8.85546875" style="8" customWidth="1"/>
    <col min="8469" max="8701" width="9.140625" style="8"/>
    <col min="8702" max="8702" width="4" style="8" customWidth="1"/>
    <col min="8703" max="8703" width="58.7109375" style="8" customWidth="1"/>
    <col min="8704" max="8704" width="11.7109375" style="8" customWidth="1"/>
    <col min="8705" max="8705" width="0" style="8" hidden="1" customWidth="1"/>
    <col min="8706" max="8706" width="13.28515625" style="8" bestFit="1" customWidth="1"/>
    <col min="8707" max="8707" width="11" style="8" customWidth="1"/>
    <col min="8708" max="8708" width="12.140625" style="8" customWidth="1"/>
    <col min="8709" max="8709" width="8" style="8" customWidth="1"/>
    <col min="8710" max="8710" width="11.5703125" style="8" customWidth="1"/>
    <col min="8711" max="8711" width="7.5703125" style="8" customWidth="1"/>
    <col min="8712" max="8712" width="11.5703125" style="8" customWidth="1"/>
    <col min="8713" max="8713" width="7.5703125" style="8" customWidth="1"/>
    <col min="8714" max="8714" width="10.7109375" style="8" customWidth="1"/>
    <col min="8715" max="8715" width="2.42578125" style="8" customWidth="1"/>
    <col min="8716" max="8716" width="21.42578125" style="8" customWidth="1"/>
    <col min="8717" max="8717" width="12.5703125" style="8" customWidth="1"/>
    <col min="8718" max="8724" width="8.85546875" style="8" customWidth="1"/>
    <col min="8725" max="8957" width="9.140625" style="8"/>
    <col min="8958" max="8958" width="4" style="8" customWidth="1"/>
    <col min="8959" max="8959" width="58.7109375" style="8" customWidth="1"/>
    <col min="8960" max="8960" width="11.7109375" style="8" customWidth="1"/>
    <col min="8961" max="8961" width="0" style="8" hidden="1" customWidth="1"/>
    <col min="8962" max="8962" width="13.28515625" style="8" bestFit="1" customWidth="1"/>
    <col min="8963" max="8963" width="11" style="8" customWidth="1"/>
    <col min="8964" max="8964" width="12.140625" style="8" customWidth="1"/>
    <col min="8965" max="8965" width="8" style="8" customWidth="1"/>
    <col min="8966" max="8966" width="11.5703125" style="8" customWidth="1"/>
    <col min="8967" max="8967" width="7.5703125" style="8" customWidth="1"/>
    <col min="8968" max="8968" width="11.5703125" style="8" customWidth="1"/>
    <col min="8969" max="8969" width="7.5703125" style="8" customWidth="1"/>
    <col min="8970" max="8970" width="10.7109375" style="8" customWidth="1"/>
    <col min="8971" max="8971" width="2.42578125" style="8" customWidth="1"/>
    <col min="8972" max="8972" width="21.42578125" style="8" customWidth="1"/>
    <col min="8973" max="8973" width="12.5703125" style="8" customWidth="1"/>
    <col min="8974" max="8980" width="8.85546875" style="8" customWidth="1"/>
    <col min="8981" max="9213" width="9.140625" style="8"/>
    <col min="9214" max="9214" width="4" style="8" customWidth="1"/>
    <col min="9215" max="9215" width="58.7109375" style="8" customWidth="1"/>
    <col min="9216" max="9216" width="11.7109375" style="8" customWidth="1"/>
    <col min="9217" max="9217" width="0" style="8" hidden="1" customWidth="1"/>
    <col min="9218" max="9218" width="13.28515625" style="8" bestFit="1" customWidth="1"/>
    <col min="9219" max="9219" width="11" style="8" customWidth="1"/>
    <col min="9220" max="9220" width="12.140625" style="8" customWidth="1"/>
    <col min="9221" max="9221" width="8" style="8" customWidth="1"/>
    <col min="9222" max="9222" width="11.5703125" style="8" customWidth="1"/>
    <col min="9223" max="9223" width="7.5703125" style="8" customWidth="1"/>
    <col min="9224" max="9224" width="11.5703125" style="8" customWidth="1"/>
    <col min="9225" max="9225" width="7.5703125" style="8" customWidth="1"/>
    <col min="9226" max="9226" width="10.7109375" style="8" customWidth="1"/>
    <col min="9227" max="9227" width="2.42578125" style="8" customWidth="1"/>
    <col min="9228" max="9228" width="21.42578125" style="8" customWidth="1"/>
    <col min="9229" max="9229" width="12.5703125" style="8" customWidth="1"/>
    <col min="9230" max="9236" width="8.85546875" style="8" customWidth="1"/>
    <col min="9237" max="9469" width="9.140625" style="8"/>
    <col min="9470" max="9470" width="4" style="8" customWidth="1"/>
    <col min="9471" max="9471" width="58.7109375" style="8" customWidth="1"/>
    <col min="9472" max="9472" width="11.7109375" style="8" customWidth="1"/>
    <col min="9473" max="9473" width="0" style="8" hidden="1" customWidth="1"/>
    <col min="9474" max="9474" width="13.28515625" style="8" bestFit="1" customWidth="1"/>
    <col min="9475" max="9475" width="11" style="8" customWidth="1"/>
    <col min="9476" max="9476" width="12.140625" style="8" customWidth="1"/>
    <col min="9477" max="9477" width="8" style="8" customWidth="1"/>
    <col min="9478" max="9478" width="11.5703125" style="8" customWidth="1"/>
    <col min="9479" max="9479" width="7.5703125" style="8" customWidth="1"/>
    <col min="9480" max="9480" width="11.5703125" style="8" customWidth="1"/>
    <col min="9481" max="9481" width="7.5703125" style="8" customWidth="1"/>
    <col min="9482" max="9482" width="10.7109375" style="8" customWidth="1"/>
    <col min="9483" max="9483" width="2.42578125" style="8" customWidth="1"/>
    <col min="9484" max="9484" width="21.42578125" style="8" customWidth="1"/>
    <col min="9485" max="9485" width="12.5703125" style="8" customWidth="1"/>
    <col min="9486" max="9492" width="8.85546875" style="8" customWidth="1"/>
    <col min="9493" max="9725" width="9.140625" style="8"/>
    <col min="9726" max="9726" width="4" style="8" customWidth="1"/>
    <col min="9727" max="9727" width="58.7109375" style="8" customWidth="1"/>
    <col min="9728" max="9728" width="11.7109375" style="8" customWidth="1"/>
    <col min="9729" max="9729" width="0" style="8" hidden="1" customWidth="1"/>
    <col min="9730" max="9730" width="13.28515625" style="8" bestFit="1" customWidth="1"/>
    <col min="9731" max="9731" width="11" style="8" customWidth="1"/>
    <col min="9732" max="9732" width="12.140625" style="8" customWidth="1"/>
    <col min="9733" max="9733" width="8" style="8" customWidth="1"/>
    <col min="9734" max="9734" width="11.5703125" style="8" customWidth="1"/>
    <col min="9735" max="9735" width="7.5703125" style="8" customWidth="1"/>
    <col min="9736" max="9736" width="11.5703125" style="8" customWidth="1"/>
    <col min="9737" max="9737" width="7.5703125" style="8" customWidth="1"/>
    <col min="9738" max="9738" width="10.7109375" style="8" customWidth="1"/>
    <col min="9739" max="9739" width="2.42578125" style="8" customWidth="1"/>
    <col min="9740" max="9740" width="21.42578125" style="8" customWidth="1"/>
    <col min="9741" max="9741" width="12.5703125" style="8" customWidth="1"/>
    <col min="9742" max="9748" width="8.85546875" style="8" customWidth="1"/>
    <col min="9749" max="9981" width="9.140625" style="8"/>
    <col min="9982" max="9982" width="4" style="8" customWidth="1"/>
    <col min="9983" max="9983" width="58.7109375" style="8" customWidth="1"/>
    <col min="9984" max="9984" width="11.7109375" style="8" customWidth="1"/>
    <col min="9985" max="9985" width="0" style="8" hidden="1" customWidth="1"/>
    <col min="9986" max="9986" width="13.28515625" style="8" bestFit="1" customWidth="1"/>
    <col min="9987" max="9987" width="11" style="8" customWidth="1"/>
    <col min="9988" max="9988" width="12.140625" style="8" customWidth="1"/>
    <col min="9989" max="9989" width="8" style="8" customWidth="1"/>
    <col min="9990" max="9990" width="11.5703125" style="8" customWidth="1"/>
    <col min="9991" max="9991" width="7.5703125" style="8" customWidth="1"/>
    <col min="9992" max="9992" width="11.5703125" style="8" customWidth="1"/>
    <col min="9993" max="9993" width="7.5703125" style="8" customWidth="1"/>
    <col min="9994" max="9994" width="10.7109375" style="8" customWidth="1"/>
    <col min="9995" max="9995" width="2.42578125" style="8" customWidth="1"/>
    <col min="9996" max="9996" width="21.42578125" style="8" customWidth="1"/>
    <col min="9997" max="9997" width="12.5703125" style="8" customWidth="1"/>
    <col min="9998" max="10004" width="8.85546875" style="8" customWidth="1"/>
    <col min="10005" max="10237" width="9.140625" style="8"/>
    <col min="10238" max="10238" width="4" style="8" customWidth="1"/>
    <col min="10239" max="10239" width="58.7109375" style="8" customWidth="1"/>
    <col min="10240" max="10240" width="11.7109375" style="8" customWidth="1"/>
    <col min="10241" max="10241" width="0" style="8" hidden="1" customWidth="1"/>
    <col min="10242" max="10242" width="13.28515625" style="8" bestFit="1" customWidth="1"/>
    <col min="10243" max="10243" width="11" style="8" customWidth="1"/>
    <col min="10244" max="10244" width="12.140625" style="8" customWidth="1"/>
    <col min="10245" max="10245" width="8" style="8" customWidth="1"/>
    <col min="10246" max="10246" width="11.5703125" style="8" customWidth="1"/>
    <col min="10247" max="10247" width="7.5703125" style="8" customWidth="1"/>
    <col min="10248" max="10248" width="11.5703125" style="8" customWidth="1"/>
    <col min="10249" max="10249" width="7.5703125" style="8" customWidth="1"/>
    <col min="10250" max="10250" width="10.7109375" style="8" customWidth="1"/>
    <col min="10251" max="10251" width="2.42578125" style="8" customWidth="1"/>
    <col min="10252" max="10252" width="21.42578125" style="8" customWidth="1"/>
    <col min="10253" max="10253" width="12.5703125" style="8" customWidth="1"/>
    <col min="10254" max="10260" width="8.85546875" style="8" customWidth="1"/>
    <col min="10261" max="10493" width="9.140625" style="8"/>
    <col min="10494" max="10494" width="4" style="8" customWidth="1"/>
    <col min="10495" max="10495" width="58.7109375" style="8" customWidth="1"/>
    <col min="10496" max="10496" width="11.7109375" style="8" customWidth="1"/>
    <col min="10497" max="10497" width="0" style="8" hidden="1" customWidth="1"/>
    <col min="10498" max="10498" width="13.28515625" style="8" bestFit="1" customWidth="1"/>
    <col min="10499" max="10499" width="11" style="8" customWidth="1"/>
    <col min="10500" max="10500" width="12.140625" style="8" customWidth="1"/>
    <col min="10501" max="10501" width="8" style="8" customWidth="1"/>
    <col min="10502" max="10502" width="11.5703125" style="8" customWidth="1"/>
    <col min="10503" max="10503" width="7.5703125" style="8" customWidth="1"/>
    <col min="10504" max="10504" width="11.5703125" style="8" customWidth="1"/>
    <col min="10505" max="10505" width="7.5703125" style="8" customWidth="1"/>
    <col min="10506" max="10506" width="10.7109375" style="8" customWidth="1"/>
    <col min="10507" max="10507" width="2.42578125" style="8" customWidth="1"/>
    <col min="10508" max="10508" width="21.42578125" style="8" customWidth="1"/>
    <col min="10509" max="10509" width="12.5703125" style="8" customWidth="1"/>
    <col min="10510" max="10516" width="8.85546875" style="8" customWidth="1"/>
    <col min="10517" max="10749" width="9.140625" style="8"/>
    <col min="10750" max="10750" width="4" style="8" customWidth="1"/>
    <col min="10751" max="10751" width="58.7109375" style="8" customWidth="1"/>
    <col min="10752" max="10752" width="11.7109375" style="8" customWidth="1"/>
    <col min="10753" max="10753" width="0" style="8" hidden="1" customWidth="1"/>
    <col min="10754" max="10754" width="13.28515625" style="8" bestFit="1" customWidth="1"/>
    <col min="10755" max="10755" width="11" style="8" customWidth="1"/>
    <col min="10756" max="10756" width="12.140625" style="8" customWidth="1"/>
    <col min="10757" max="10757" width="8" style="8" customWidth="1"/>
    <col min="10758" max="10758" width="11.5703125" style="8" customWidth="1"/>
    <col min="10759" max="10759" width="7.5703125" style="8" customWidth="1"/>
    <col min="10760" max="10760" width="11.5703125" style="8" customWidth="1"/>
    <col min="10761" max="10761" width="7.5703125" style="8" customWidth="1"/>
    <col min="10762" max="10762" width="10.7109375" style="8" customWidth="1"/>
    <col min="10763" max="10763" width="2.42578125" style="8" customWidth="1"/>
    <col min="10764" max="10764" width="21.42578125" style="8" customWidth="1"/>
    <col min="10765" max="10765" width="12.5703125" style="8" customWidth="1"/>
    <col min="10766" max="10772" width="8.85546875" style="8" customWidth="1"/>
    <col min="10773" max="11005" width="9.140625" style="8"/>
    <col min="11006" max="11006" width="4" style="8" customWidth="1"/>
    <col min="11007" max="11007" width="58.7109375" style="8" customWidth="1"/>
    <col min="11008" max="11008" width="11.7109375" style="8" customWidth="1"/>
    <col min="11009" max="11009" width="0" style="8" hidden="1" customWidth="1"/>
    <col min="11010" max="11010" width="13.28515625" style="8" bestFit="1" customWidth="1"/>
    <col min="11011" max="11011" width="11" style="8" customWidth="1"/>
    <col min="11012" max="11012" width="12.140625" style="8" customWidth="1"/>
    <col min="11013" max="11013" width="8" style="8" customWidth="1"/>
    <col min="11014" max="11014" width="11.5703125" style="8" customWidth="1"/>
    <col min="11015" max="11015" width="7.5703125" style="8" customWidth="1"/>
    <col min="11016" max="11016" width="11.5703125" style="8" customWidth="1"/>
    <col min="11017" max="11017" width="7.5703125" style="8" customWidth="1"/>
    <col min="11018" max="11018" width="10.7109375" style="8" customWidth="1"/>
    <col min="11019" max="11019" width="2.42578125" style="8" customWidth="1"/>
    <col min="11020" max="11020" width="21.42578125" style="8" customWidth="1"/>
    <col min="11021" max="11021" width="12.5703125" style="8" customWidth="1"/>
    <col min="11022" max="11028" width="8.85546875" style="8" customWidth="1"/>
    <col min="11029" max="11261" width="9.140625" style="8"/>
    <col min="11262" max="11262" width="4" style="8" customWidth="1"/>
    <col min="11263" max="11263" width="58.7109375" style="8" customWidth="1"/>
    <col min="11264" max="11264" width="11.7109375" style="8" customWidth="1"/>
    <col min="11265" max="11265" width="0" style="8" hidden="1" customWidth="1"/>
    <col min="11266" max="11266" width="13.28515625" style="8" bestFit="1" customWidth="1"/>
    <col min="11267" max="11267" width="11" style="8" customWidth="1"/>
    <col min="11268" max="11268" width="12.140625" style="8" customWidth="1"/>
    <col min="11269" max="11269" width="8" style="8" customWidth="1"/>
    <col min="11270" max="11270" width="11.5703125" style="8" customWidth="1"/>
    <col min="11271" max="11271" width="7.5703125" style="8" customWidth="1"/>
    <col min="11272" max="11272" width="11.5703125" style="8" customWidth="1"/>
    <col min="11273" max="11273" width="7.5703125" style="8" customWidth="1"/>
    <col min="11274" max="11274" width="10.7109375" style="8" customWidth="1"/>
    <col min="11275" max="11275" width="2.42578125" style="8" customWidth="1"/>
    <col min="11276" max="11276" width="21.42578125" style="8" customWidth="1"/>
    <col min="11277" max="11277" width="12.5703125" style="8" customWidth="1"/>
    <col min="11278" max="11284" width="8.85546875" style="8" customWidth="1"/>
    <col min="11285" max="11517" width="9.140625" style="8"/>
    <col min="11518" max="11518" width="4" style="8" customWidth="1"/>
    <col min="11519" max="11519" width="58.7109375" style="8" customWidth="1"/>
    <col min="11520" max="11520" width="11.7109375" style="8" customWidth="1"/>
    <col min="11521" max="11521" width="0" style="8" hidden="1" customWidth="1"/>
    <col min="11522" max="11522" width="13.28515625" style="8" bestFit="1" customWidth="1"/>
    <col min="11523" max="11523" width="11" style="8" customWidth="1"/>
    <col min="11524" max="11524" width="12.140625" style="8" customWidth="1"/>
    <col min="11525" max="11525" width="8" style="8" customWidth="1"/>
    <col min="11526" max="11526" width="11.5703125" style="8" customWidth="1"/>
    <col min="11527" max="11527" width="7.5703125" style="8" customWidth="1"/>
    <col min="11528" max="11528" width="11.5703125" style="8" customWidth="1"/>
    <col min="11529" max="11529" width="7.5703125" style="8" customWidth="1"/>
    <col min="11530" max="11530" width="10.7109375" style="8" customWidth="1"/>
    <col min="11531" max="11531" width="2.42578125" style="8" customWidth="1"/>
    <col min="11532" max="11532" width="21.42578125" style="8" customWidth="1"/>
    <col min="11533" max="11533" width="12.5703125" style="8" customWidth="1"/>
    <col min="11534" max="11540" width="8.85546875" style="8" customWidth="1"/>
    <col min="11541" max="11773" width="9.140625" style="8"/>
    <col min="11774" max="11774" width="4" style="8" customWidth="1"/>
    <col min="11775" max="11775" width="58.7109375" style="8" customWidth="1"/>
    <col min="11776" max="11776" width="11.7109375" style="8" customWidth="1"/>
    <col min="11777" max="11777" width="0" style="8" hidden="1" customWidth="1"/>
    <col min="11778" max="11778" width="13.28515625" style="8" bestFit="1" customWidth="1"/>
    <col min="11779" max="11779" width="11" style="8" customWidth="1"/>
    <col min="11780" max="11780" width="12.140625" style="8" customWidth="1"/>
    <col min="11781" max="11781" width="8" style="8" customWidth="1"/>
    <col min="11782" max="11782" width="11.5703125" style="8" customWidth="1"/>
    <col min="11783" max="11783" width="7.5703125" style="8" customWidth="1"/>
    <col min="11784" max="11784" width="11.5703125" style="8" customWidth="1"/>
    <col min="11785" max="11785" width="7.5703125" style="8" customWidth="1"/>
    <col min="11786" max="11786" width="10.7109375" style="8" customWidth="1"/>
    <col min="11787" max="11787" width="2.42578125" style="8" customWidth="1"/>
    <col min="11788" max="11788" width="21.42578125" style="8" customWidth="1"/>
    <col min="11789" max="11789" width="12.5703125" style="8" customWidth="1"/>
    <col min="11790" max="11796" width="8.85546875" style="8" customWidth="1"/>
    <col min="11797" max="12029" width="9.140625" style="8"/>
    <col min="12030" max="12030" width="4" style="8" customWidth="1"/>
    <col min="12031" max="12031" width="58.7109375" style="8" customWidth="1"/>
    <col min="12032" max="12032" width="11.7109375" style="8" customWidth="1"/>
    <col min="12033" max="12033" width="0" style="8" hidden="1" customWidth="1"/>
    <col min="12034" max="12034" width="13.28515625" style="8" bestFit="1" customWidth="1"/>
    <col min="12035" max="12035" width="11" style="8" customWidth="1"/>
    <col min="12036" max="12036" width="12.140625" style="8" customWidth="1"/>
    <col min="12037" max="12037" width="8" style="8" customWidth="1"/>
    <col min="12038" max="12038" width="11.5703125" style="8" customWidth="1"/>
    <col min="12039" max="12039" width="7.5703125" style="8" customWidth="1"/>
    <col min="12040" max="12040" width="11.5703125" style="8" customWidth="1"/>
    <col min="12041" max="12041" width="7.5703125" style="8" customWidth="1"/>
    <col min="12042" max="12042" width="10.7109375" style="8" customWidth="1"/>
    <col min="12043" max="12043" width="2.42578125" style="8" customWidth="1"/>
    <col min="12044" max="12044" width="21.42578125" style="8" customWidth="1"/>
    <col min="12045" max="12045" width="12.5703125" style="8" customWidth="1"/>
    <col min="12046" max="12052" width="8.85546875" style="8" customWidth="1"/>
    <col min="12053" max="12285" width="9.140625" style="8"/>
    <col min="12286" max="12286" width="4" style="8" customWidth="1"/>
    <col min="12287" max="12287" width="58.7109375" style="8" customWidth="1"/>
    <col min="12288" max="12288" width="11.7109375" style="8" customWidth="1"/>
    <col min="12289" max="12289" width="0" style="8" hidden="1" customWidth="1"/>
    <col min="12290" max="12290" width="13.28515625" style="8" bestFit="1" customWidth="1"/>
    <col min="12291" max="12291" width="11" style="8" customWidth="1"/>
    <col min="12292" max="12292" width="12.140625" style="8" customWidth="1"/>
    <col min="12293" max="12293" width="8" style="8" customWidth="1"/>
    <col min="12294" max="12294" width="11.5703125" style="8" customWidth="1"/>
    <col min="12295" max="12295" width="7.5703125" style="8" customWidth="1"/>
    <col min="12296" max="12296" width="11.5703125" style="8" customWidth="1"/>
    <col min="12297" max="12297" width="7.5703125" style="8" customWidth="1"/>
    <col min="12298" max="12298" width="10.7109375" style="8" customWidth="1"/>
    <col min="12299" max="12299" width="2.42578125" style="8" customWidth="1"/>
    <col min="12300" max="12300" width="21.42578125" style="8" customWidth="1"/>
    <col min="12301" max="12301" width="12.5703125" style="8" customWidth="1"/>
    <col min="12302" max="12308" width="8.85546875" style="8" customWidth="1"/>
    <col min="12309" max="12541" width="9.140625" style="8"/>
    <col min="12542" max="12542" width="4" style="8" customWidth="1"/>
    <col min="12543" max="12543" width="58.7109375" style="8" customWidth="1"/>
    <col min="12544" max="12544" width="11.7109375" style="8" customWidth="1"/>
    <col min="12545" max="12545" width="0" style="8" hidden="1" customWidth="1"/>
    <col min="12546" max="12546" width="13.28515625" style="8" bestFit="1" customWidth="1"/>
    <col min="12547" max="12547" width="11" style="8" customWidth="1"/>
    <col min="12548" max="12548" width="12.140625" style="8" customWidth="1"/>
    <col min="12549" max="12549" width="8" style="8" customWidth="1"/>
    <col min="12550" max="12550" width="11.5703125" style="8" customWidth="1"/>
    <col min="12551" max="12551" width="7.5703125" style="8" customWidth="1"/>
    <col min="12552" max="12552" width="11.5703125" style="8" customWidth="1"/>
    <col min="12553" max="12553" width="7.5703125" style="8" customWidth="1"/>
    <col min="12554" max="12554" width="10.7109375" style="8" customWidth="1"/>
    <col min="12555" max="12555" width="2.42578125" style="8" customWidth="1"/>
    <col min="12556" max="12556" width="21.42578125" style="8" customWidth="1"/>
    <col min="12557" max="12557" width="12.5703125" style="8" customWidth="1"/>
    <col min="12558" max="12564" width="8.85546875" style="8" customWidth="1"/>
    <col min="12565" max="12797" width="9.140625" style="8"/>
    <col min="12798" max="12798" width="4" style="8" customWidth="1"/>
    <col min="12799" max="12799" width="58.7109375" style="8" customWidth="1"/>
    <col min="12800" max="12800" width="11.7109375" style="8" customWidth="1"/>
    <col min="12801" max="12801" width="0" style="8" hidden="1" customWidth="1"/>
    <col min="12802" max="12802" width="13.28515625" style="8" bestFit="1" customWidth="1"/>
    <col min="12803" max="12803" width="11" style="8" customWidth="1"/>
    <col min="12804" max="12804" width="12.140625" style="8" customWidth="1"/>
    <col min="12805" max="12805" width="8" style="8" customWidth="1"/>
    <col min="12806" max="12806" width="11.5703125" style="8" customWidth="1"/>
    <col min="12807" max="12807" width="7.5703125" style="8" customWidth="1"/>
    <col min="12808" max="12808" width="11.5703125" style="8" customWidth="1"/>
    <col min="12809" max="12809" width="7.5703125" style="8" customWidth="1"/>
    <col min="12810" max="12810" width="10.7109375" style="8" customWidth="1"/>
    <col min="12811" max="12811" width="2.42578125" style="8" customWidth="1"/>
    <col min="12812" max="12812" width="21.42578125" style="8" customWidth="1"/>
    <col min="12813" max="12813" width="12.5703125" style="8" customWidth="1"/>
    <col min="12814" max="12820" width="8.85546875" style="8" customWidth="1"/>
    <col min="12821" max="13053" width="9.140625" style="8"/>
    <col min="13054" max="13054" width="4" style="8" customWidth="1"/>
    <col min="13055" max="13055" width="58.7109375" style="8" customWidth="1"/>
    <col min="13056" max="13056" width="11.7109375" style="8" customWidth="1"/>
    <col min="13057" max="13057" width="0" style="8" hidden="1" customWidth="1"/>
    <col min="13058" max="13058" width="13.28515625" style="8" bestFit="1" customWidth="1"/>
    <col min="13059" max="13059" width="11" style="8" customWidth="1"/>
    <col min="13060" max="13060" width="12.140625" style="8" customWidth="1"/>
    <col min="13061" max="13061" width="8" style="8" customWidth="1"/>
    <col min="13062" max="13062" width="11.5703125" style="8" customWidth="1"/>
    <col min="13063" max="13063" width="7.5703125" style="8" customWidth="1"/>
    <col min="13064" max="13064" width="11.5703125" style="8" customWidth="1"/>
    <col min="13065" max="13065" width="7.5703125" style="8" customWidth="1"/>
    <col min="13066" max="13066" width="10.7109375" style="8" customWidth="1"/>
    <col min="13067" max="13067" width="2.42578125" style="8" customWidth="1"/>
    <col min="13068" max="13068" width="21.42578125" style="8" customWidth="1"/>
    <col min="13069" max="13069" width="12.5703125" style="8" customWidth="1"/>
    <col min="13070" max="13076" width="8.85546875" style="8" customWidth="1"/>
    <col min="13077" max="13309" width="9.140625" style="8"/>
    <col min="13310" max="13310" width="4" style="8" customWidth="1"/>
    <col min="13311" max="13311" width="58.7109375" style="8" customWidth="1"/>
    <col min="13312" max="13312" width="11.7109375" style="8" customWidth="1"/>
    <col min="13313" max="13313" width="0" style="8" hidden="1" customWidth="1"/>
    <col min="13314" max="13314" width="13.28515625" style="8" bestFit="1" customWidth="1"/>
    <col min="13315" max="13315" width="11" style="8" customWidth="1"/>
    <col min="13316" max="13316" width="12.140625" style="8" customWidth="1"/>
    <col min="13317" max="13317" width="8" style="8" customWidth="1"/>
    <col min="13318" max="13318" width="11.5703125" style="8" customWidth="1"/>
    <col min="13319" max="13319" width="7.5703125" style="8" customWidth="1"/>
    <col min="13320" max="13320" width="11.5703125" style="8" customWidth="1"/>
    <col min="13321" max="13321" width="7.5703125" style="8" customWidth="1"/>
    <col min="13322" max="13322" width="10.7109375" style="8" customWidth="1"/>
    <col min="13323" max="13323" width="2.42578125" style="8" customWidth="1"/>
    <col min="13324" max="13324" width="21.42578125" style="8" customWidth="1"/>
    <col min="13325" max="13325" width="12.5703125" style="8" customWidth="1"/>
    <col min="13326" max="13332" width="8.85546875" style="8" customWidth="1"/>
    <col min="13333" max="13565" width="9.140625" style="8"/>
    <col min="13566" max="13566" width="4" style="8" customWidth="1"/>
    <col min="13567" max="13567" width="58.7109375" style="8" customWidth="1"/>
    <col min="13568" max="13568" width="11.7109375" style="8" customWidth="1"/>
    <col min="13569" max="13569" width="0" style="8" hidden="1" customWidth="1"/>
    <col min="13570" max="13570" width="13.28515625" style="8" bestFit="1" customWidth="1"/>
    <col min="13571" max="13571" width="11" style="8" customWidth="1"/>
    <col min="13572" max="13572" width="12.140625" style="8" customWidth="1"/>
    <col min="13573" max="13573" width="8" style="8" customWidth="1"/>
    <col min="13574" max="13574" width="11.5703125" style="8" customWidth="1"/>
    <col min="13575" max="13575" width="7.5703125" style="8" customWidth="1"/>
    <col min="13576" max="13576" width="11.5703125" style="8" customWidth="1"/>
    <col min="13577" max="13577" width="7.5703125" style="8" customWidth="1"/>
    <col min="13578" max="13578" width="10.7109375" style="8" customWidth="1"/>
    <col min="13579" max="13579" width="2.42578125" style="8" customWidth="1"/>
    <col min="13580" max="13580" width="21.42578125" style="8" customWidth="1"/>
    <col min="13581" max="13581" width="12.5703125" style="8" customWidth="1"/>
    <col min="13582" max="13588" width="8.85546875" style="8" customWidth="1"/>
    <col min="13589" max="13821" width="9.140625" style="8"/>
    <col min="13822" max="13822" width="4" style="8" customWidth="1"/>
    <col min="13823" max="13823" width="58.7109375" style="8" customWidth="1"/>
    <col min="13824" max="13824" width="11.7109375" style="8" customWidth="1"/>
    <col min="13825" max="13825" width="0" style="8" hidden="1" customWidth="1"/>
    <col min="13826" max="13826" width="13.28515625" style="8" bestFit="1" customWidth="1"/>
    <col min="13827" max="13827" width="11" style="8" customWidth="1"/>
    <col min="13828" max="13828" width="12.140625" style="8" customWidth="1"/>
    <col min="13829" max="13829" width="8" style="8" customWidth="1"/>
    <col min="13830" max="13830" width="11.5703125" style="8" customWidth="1"/>
    <col min="13831" max="13831" width="7.5703125" style="8" customWidth="1"/>
    <col min="13832" max="13832" width="11.5703125" style="8" customWidth="1"/>
    <col min="13833" max="13833" width="7.5703125" style="8" customWidth="1"/>
    <col min="13834" max="13834" width="10.7109375" style="8" customWidth="1"/>
    <col min="13835" max="13835" width="2.42578125" style="8" customWidth="1"/>
    <col min="13836" max="13836" width="21.42578125" style="8" customWidth="1"/>
    <col min="13837" max="13837" width="12.5703125" style="8" customWidth="1"/>
    <col min="13838" max="13844" width="8.85546875" style="8" customWidth="1"/>
    <col min="13845" max="14077" width="9.140625" style="8"/>
    <col min="14078" max="14078" width="4" style="8" customWidth="1"/>
    <col min="14079" max="14079" width="58.7109375" style="8" customWidth="1"/>
    <col min="14080" max="14080" width="11.7109375" style="8" customWidth="1"/>
    <col min="14081" max="14081" width="0" style="8" hidden="1" customWidth="1"/>
    <col min="14082" max="14082" width="13.28515625" style="8" bestFit="1" customWidth="1"/>
    <col min="14083" max="14083" width="11" style="8" customWidth="1"/>
    <col min="14084" max="14084" width="12.140625" style="8" customWidth="1"/>
    <col min="14085" max="14085" width="8" style="8" customWidth="1"/>
    <col min="14086" max="14086" width="11.5703125" style="8" customWidth="1"/>
    <col min="14087" max="14087" width="7.5703125" style="8" customWidth="1"/>
    <col min="14088" max="14088" width="11.5703125" style="8" customWidth="1"/>
    <col min="14089" max="14089" width="7.5703125" style="8" customWidth="1"/>
    <col min="14090" max="14090" width="10.7109375" style="8" customWidth="1"/>
    <col min="14091" max="14091" width="2.42578125" style="8" customWidth="1"/>
    <col min="14092" max="14092" width="21.42578125" style="8" customWidth="1"/>
    <col min="14093" max="14093" width="12.5703125" style="8" customWidth="1"/>
    <col min="14094" max="14100" width="8.85546875" style="8" customWidth="1"/>
    <col min="14101" max="14333" width="9.140625" style="8"/>
    <col min="14334" max="14334" width="4" style="8" customWidth="1"/>
    <col min="14335" max="14335" width="58.7109375" style="8" customWidth="1"/>
    <col min="14336" max="14336" width="11.7109375" style="8" customWidth="1"/>
    <col min="14337" max="14337" width="0" style="8" hidden="1" customWidth="1"/>
    <col min="14338" max="14338" width="13.28515625" style="8" bestFit="1" customWidth="1"/>
    <col min="14339" max="14339" width="11" style="8" customWidth="1"/>
    <col min="14340" max="14340" width="12.140625" style="8" customWidth="1"/>
    <col min="14341" max="14341" width="8" style="8" customWidth="1"/>
    <col min="14342" max="14342" width="11.5703125" style="8" customWidth="1"/>
    <col min="14343" max="14343" width="7.5703125" style="8" customWidth="1"/>
    <col min="14344" max="14344" width="11.5703125" style="8" customWidth="1"/>
    <col min="14345" max="14345" width="7.5703125" style="8" customWidth="1"/>
    <col min="14346" max="14346" width="10.7109375" style="8" customWidth="1"/>
    <col min="14347" max="14347" width="2.42578125" style="8" customWidth="1"/>
    <col min="14348" max="14348" width="21.42578125" style="8" customWidth="1"/>
    <col min="14349" max="14349" width="12.5703125" style="8" customWidth="1"/>
    <col min="14350" max="14356" width="8.85546875" style="8" customWidth="1"/>
    <col min="14357" max="14589" width="9.140625" style="8"/>
    <col min="14590" max="14590" width="4" style="8" customWidth="1"/>
    <col min="14591" max="14591" width="58.7109375" style="8" customWidth="1"/>
    <col min="14592" max="14592" width="11.7109375" style="8" customWidth="1"/>
    <col min="14593" max="14593" width="0" style="8" hidden="1" customWidth="1"/>
    <col min="14594" max="14594" width="13.28515625" style="8" bestFit="1" customWidth="1"/>
    <col min="14595" max="14595" width="11" style="8" customWidth="1"/>
    <col min="14596" max="14596" width="12.140625" style="8" customWidth="1"/>
    <col min="14597" max="14597" width="8" style="8" customWidth="1"/>
    <col min="14598" max="14598" width="11.5703125" style="8" customWidth="1"/>
    <col min="14599" max="14599" width="7.5703125" style="8" customWidth="1"/>
    <col min="14600" max="14600" width="11.5703125" style="8" customWidth="1"/>
    <col min="14601" max="14601" width="7.5703125" style="8" customWidth="1"/>
    <col min="14602" max="14602" width="10.7109375" style="8" customWidth="1"/>
    <col min="14603" max="14603" width="2.42578125" style="8" customWidth="1"/>
    <col min="14604" max="14604" width="21.42578125" style="8" customWidth="1"/>
    <col min="14605" max="14605" width="12.5703125" style="8" customWidth="1"/>
    <col min="14606" max="14612" width="8.85546875" style="8" customWidth="1"/>
    <col min="14613" max="14845" width="9.140625" style="8"/>
    <col min="14846" max="14846" width="4" style="8" customWidth="1"/>
    <col min="14847" max="14847" width="58.7109375" style="8" customWidth="1"/>
    <col min="14848" max="14848" width="11.7109375" style="8" customWidth="1"/>
    <col min="14849" max="14849" width="0" style="8" hidden="1" customWidth="1"/>
    <col min="14850" max="14850" width="13.28515625" style="8" bestFit="1" customWidth="1"/>
    <col min="14851" max="14851" width="11" style="8" customWidth="1"/>
    <col min="14852" max="14852" width="12.140625" style="8" customWidth="1"/>
    <col min="14853" max="14853" width="8" style="8" customWidth="1"/>
    <col min="14854" max="14854" width="11.5703125" style="8" customWidth="1"/>
    <col min="14855" max="14855" width="7.5703125" style="8" customWidth="1"/>
    <col min="14856" max="14856" width="11.5703125" style="8" customWidth="1"/>
    <col min="14857" max="14857" width="7.5703125" style="8" customWidth="1"/>
    <col min="14858" max="14858" width="10.7109375" style="8" customWidth="1"/>
    <col min="14859" max="14859" width="2.42578125" style="8" customWidth="1"/>
    <col min="14860" max="14860" width="21.42578125" style="8" customWidth="1"/>
    <col min="14861" max="14861" width="12.5703125" style="8" customWidth="1"/>
    <col min="14862" max="14868" width="8.85546875" style="8" customWidth="1"/>
    <col min="14869" max="15101" width="9.140625" style="8"/>
    <col min="15102" max="15102" width="4" style="8" customWidth="1"/>
    <col min="15103" max="15103" width="58.7109375" style="8" customWidth="1"/>
    <col min="15104" max="15104" width="11.7109375" style="8" customWidth="1"/>
    <col min="15105" max="15105" width="0" style="8" hidden="1" customWidth="1"/>
    <col min="15106" max="15106" width="13.28515625" style="8" bestFit="1" customWidth="1"/>
    <col min="15107" max="15107" width="11" style="8" customWidth="1"/>
    <col min="15108" max="15108" width="12.140625" style="8" customWidth="1"/>
    <col min="15109" max="15109" width="8" style="8" customWidth="1"/>
    <col min="15110" max="15110" width="11.5703125" style="8" customWidth="1"/>
    <col min="15111" max="15111" width="7.5703125" style="8" customWidth="1"/>
    <col min="15112" max="15112" width="11.5703125" style="8" customWidth="1"/>
    <col min="15113" max="15113" width="7.5703125" style="8" customWidth="1"/>
    <col min="15114" max="15114" width="10.7109375" style="8" customWidth="1"/>
    <col min="15115" max="15115" width="2.42578125" style="8" customWidth="1"/>
    <col min="15116" max="15116" width="21.42578125" style="8" customWidth="1"/>
    <col min="15117" max="15117" width="12.5703125" style="8" customWidth="1"/>
    <col min="15118" max="15124" width="8.85546875" style="8" customWidth="1"/>
    <col min="15125" max="15357" width="9.140625" style="8"/>
    <col min="15358" max="15358" width="4" style="8" customWidth="1"/>
    <col min="15359" max="15359" width="58.7109375" style="8" customWidth="1"/>
    <col min="15360" max="15360" width="11.7109375" style="8" customWidth="1"/>
    <col min="15361" max="15361" width="0" style="8" hidden="1" customWidth="1"/>
    <col min="15362" max="15362" width="13.28515625" style="8" bestFit="1" customWidth="1"/>
    <col min="15363" max="15363" width="11" style="8" customWidth="1"/>
    <col min="15364" max="15364" width="12.140625" style="8" customWidth="1"/>
    <col min="15365" max="15365" width="8" style="8" customWidth="1"/>
    <col min="15366" max="15366" width="11.5703125" style="8" customWidth="1"/>
    <col min="15367" max="15367" width="7.5703125" style="8" customWidth="1"/>
    <col min="15368" max="15368" width="11.5703125" style="8" customWidth="1"/>
    <col min="15369" max="15369" width="7.5703125" style="8" customWidth="1"/>
    <col min="15370" max="15370" width="10.7109375" style="8" customWidth="1"/>
    <col min="15371" max="15371" width="2.42578125" style="8" customWidth="1"/>
    <col min="15372" max="15372" width="21.42578125" style="8" customWidth="1"/>
    <col min="15373" max="15373" width="12.5703125" style="8" customWidth="1"/>
    <col min="15374" max="15380" width="8.85546875" style="8" customWidth="1"/>
    <col min="15381" max="15613" width="9.140625" style="8"/>
    <col min="15614" max="15614" width="4" style="8" customWidth="1"/>
    <col min="15615" max="15615" width="58.7109375" style="8" customWidth="1"/>
    <col min="15616" max="15616" width="11.7109375" style="8" customWidth="1"/>
    <col min="15617" max="15617" width="0" style="8" hidden="1" customWidth="1"/>
    <col min="15618" max="15618" width="13.28515625" style="8" bestFit="1" customWidth="1"/>
    <col min="15619" max="15619" width="11" style="8" customWidth="1"/>
    <col min="15620" max="15620" width="12.140625" style="8" customWidth="1"/>
    <col min="15621" max="15621" width="8" style="8" customWidth="1"/>
    <col min="15622" max="15622" width="11.5703125" style="8" customWidth="1"/>
    <col min="15623" max="15623" width="7.5703125" style="8" customWidth="1"/>
    <col min="15624" max="15624" width="11.5703125" style="8" customWidth="1"/>
    <col min="15625" max="15625" width="7.5703125" style="8" customWidth="1"/>
    <col min="15626" max="15626" width="10.7109375" style="8" customWidth="1"/>
    <col min="15627" max="15627" width="2.42578125" style="8" customWidth="1"/>
    <col min="15628" max="15628" width="21.42578125" style="8" customWidth="1"/>
    <col min="15629" max="15629" width="12.5703125" style="8" customWidth="1"/>
    <col min="15630" max="15636" width="8.85546875" style="8" customWidth="1"/>
    <col min="15637" max="15869" width="9.140625" style="8"/>
    <col min="15870" max="15870" width="4" style="8" customWidth="1"/>
    <col min="15871" max="15871" width="58.7109375" style="8" customWidth="1"/>
    <col min="15872" max="15872" width="11.7109375" style="8" customWidth="1"/>
    <col min="15873" max="15873" width="0" style="8" hidden="1" customWidth="1"/>
    <col min="15874" max="15874" width="13.28515625" style="8" bestFit="1" customWidth="1"/>
    <col min="15875" max="15875" width="11" style="8" customWidth="1"/>
    <col min="15876" max="15876" width="12.140625" style="8" customWidth="1"/>
    <col min="15877" max="15877" width="8" style="8" customWidth="1"/>
    <col min="15878" max="15878" width="11.5703125" style="8" customWidth="1"/>
    <col min="15879" max="15879" width="7.5703125" style="8" customWidth="1"/>
    <col min="15880" max="15880" width="11.5703125" style="8" customWidth="1"/>
    <col min="15881" max="15881" width="7.5703125" style="8" customWidth="1"/>
    <col min="15882" max="15882" width="10.7109375" style="8" customWidth="1"/>
    <col min="15883" max="15883" width="2.42578125" style="8" customWidth="1"/>
    <col min="15884" max="15884" width="21.42578125" style="8" customWidth="1"/>
    <col min="15885" max="15885" width="12.5703125" style="8" customWidth="1"/>
    <col min="15886" max="15892" width="8.85546875" style="8" customWidth="1"/>
    <col min="15893" max="16125" width="9.140625" style="8"/>
    <col min="16126" max="16126" width="4" style="8" customWidth="1"/>
    <col min="16127" max="16127" width="58.7109375" style="8" customWidth="1"/>
    <col min="16128" max="16128" width="11.7109375" style="8" customWidth="1"/>
    <col min="16129" max="16129" width="0" style="8" hidden="1" customWidth="1"/>
    <col min="16130" max="16130" width="13.28515625" style="8" bestFit="1" customWidth="1"/>
    <col min="16131" max="16131" width="11" style="8" customWidth="1"/>
    <col min="16132" max="16132" width="12.140625" style="8" customWidth="1"/>
    <col min="16133" max="16133" width="8" style="8" customWidth="1"/>
    <col min="16134" max="16134" width="11.5703125" style="8" customWidth="1"/>
    <col min="16135" max="16135" width="7.5703125" style="8" customWidth="1"/>
    <col min="16136" max="16136" width="11.5703125" style="8" customWidth="1"/>
    <col min="16137" max="16137" width="7.5703125" style="8" customWidth="1"/>
    <col min="16138" max="16138" width="10.7109375" style="8" customWidth="1"/>
    <col min="16139" max="16139" width="2.42578125" style="8" customWidth="1"/>
    <col min="16140" max="16140" width="21.42578125" style="8" customWidth="1"/>
    <col min="16141" max="16141" width="12.5703125" style="8" customWidth="1"/>
    <col min="16142" max="16148" width="8.85546875" style="8" customWidth="1"/>
    <col min="16149" max="16384" width="9.140625" style="8"/>
  </cols>
  <sheetData>
    <row r="1" spans="1:23" ht="91.5" customHeight="1" x14ac:dyDescent="0.25">
      <c r="A1" s="1" t="s">
        <v>0</v>
      </c>
      <c r="B1" s="2"/>
      <c r="C1" s="3"/>
      <c r="D1" s="4"/>
      <c r="E1" s="5"/>
      <c r="F1" s="4"/>
      <c r="G1" s="4"/>
      <c r="H1" s="65" t="s">
        <v>72</v>
      </c>
      <c r="I1" s="65"/>
      <c r="J1" s="65"/>
      <c r="K1" s="65"/>
      <c r="L1" s="65"/>
      <c r="M1" s="65"/>
      <c r="N1" s="6"/>
      <c r="O1" s="7"/>
      <c r="P1" s="7"/>
      <c r="Q1" s="7"/>
      <c r="R1" s="7"/>
      <c r="S1" s="7"/>
      <c r="T1" s="7"/>
      <c r="U1" s="7"/>
      <c r="V1" s="7"/>
      <c r="W1" s="7"/>
    </row>
    <row r="2" spans="1:23" ht="18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9"/>
      <c r="O2" s="10"/>
      <c r="P2" s="10"/>
      <c r="Q2" s="10"/>
      <c r="R2" s="10"/>
      <c r="S2" s="10"/>
      <c r="T2" s="10"/>
    </row>
    <row r="3" spans="1:23" ht="18.75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1"/>
      <c r="O3" s="10"/>
      <c r="P3" s="10"/>
      <c r="Q3" s="10"/>
      <c r="R3" s="10"/>
      <c r="S3" s="10"/>
      <c r="T3" s="10"/>
    </row>
    <row r="4" spans="1:23" ht="18.75" x14ac:dyDescent="0.25">
      <c r="A4" s="68" t="s">
        <v>3</v>
      </c>
      <c r="B4" s="68"/>
      <c r="C4" s="68" t="s">
        <v>4</v>
      </c>
      <c r="D4" s="12" t="s">
        <v>5</v>
      </c>
      <c r="E4" s="69" t="s">
        <v>6</v>
      </c>
      <c r="F4" s="13" t="s">
        <v>7</v>
      </c>
      <c r="G4" s="71" t="s">
        <v>8</v>
      </c>
      <c r="H4" s="71"/>
      <c r="I4" s="71" t="s">
        <v>9</v>
      </c>
      <c r="J4" s="71"/>
      <c r="K4" s="71" t="s">
        <v>10</v>
      </c>
      <c r="L4" s="71"/>
      <c r="M4" s="71"/>
      <c r="N4" s="14"/>
      <c r="O4" s="10"/>
      <c r="P4" s="10"/>
      <c r="Q4" s="10"/>
      <c r="R4" s="10"/>
      <c r="S4" s="10"/>
      <c r="T4" s="10"/>
    </row>
    <row r="5" spans="1:23" ht="36" x14ac:dyDescent="0.25">
      <c r="A5" s="68"/>
      <c r="B5" s="68"/>
      <c r="C5" s="68"/>
      <c r="D5" s="15" t="s">
        <v>11</v>
      </c>
      <c r="E5" s="70"/>
      <c r="F5" s="16" t="s">
        <v>12</v>
      </c>
      <c r="G5" s="15" t="s">
        <v>13</v>
      </c>
      <c r="H5" s="15" t="s">
        <v>14</v>
      </c>
      <c r="I5" s="15" t="s">
        <v>13</v>
      </c>
      <c r="J5" s="15" t="s">
        <v>15</v>
      </c>
      <c r="K5" s="15" t="s">
        <v>13</v>
      </c>
      <c r="L5" s="15" t="s">
        <v>15</v>
      </c>
      <c r="M5" s="15" t="s">
        <v>16</v>
      </c>
      <c r="N5" s="17"/>
      <c r="O5" s="10"/>
      <c r="P5" s="10"/>
      <c r="Q5" s="10"/>
      <c r="R5" s="10"/>
      <c r="S5" s="10"/>
      <c r="T5" s="10"/>
    </row>
    <row r="6" spans="1:23" s="28" customFormat="1" ht="18.75" x14ac:dyDescent="0.3">
      <c r="A6" s="18">
        <v>1</v>
      </c>
      <c r="B6" s="19" t="s">
        <v>17</v>
      </c>
      <c r="C6" s="15" t="s">
        <v>18</v>
      </c>
      <c r="D6" s="20">
        <v>34912</v>
      </c>
      <c r="E6" s="21">
        <v>34354</v>
      </c>
      <c r="F6" s="22">
        <v>34354</v>
      </c>
      <c r="G6" s="20">
        <v>34354</v>
      </c>
      <c r="H6" s="23">
        <f>G6/F6*100</f>
        <v>100</v>
      </c>
      <c r="I6" s="20">
        <v>34354</v>
      </c>
      <c r="J6" s="23">
        <f>I6/G6*100</f>
        <v>100</v>
      </c>
      <c r="K6" s="20">
        <v>34354</v>
      </c>
      <c r="L6" s="23">
        <f>K6/I6*100</f>
        <v>100</v>
      </c>
      <c r="M6" s="24">
        <f>K6/F6*100</f>
        <v>100</v>
      </c>
      <c r="N6" s="25"/>
      <c r="O6" s="26"/>
      <c r="P6" s="26"/>
      <c r="Q6" s="27"/>
    </row>
    <row r="7" spans="1:23" s="28" customFormat="1" ht="24" x14ac:dyDescent="0.25">
      <c r="A7" s="18">
        <v>2</v>
      </c>
      <c r="B7" s="19" t="s">
        <v>19</v>
      </c>
      <c r="C7" s="15" t="s">
        <v>18</v>
      </c>
      <c r="D7" s="20">
        <f>D6-D8-D9</f>
        <v>23130</v>
      </c>
      <c r="E7" s="21">
        <v>23013</v>
      </c>
      <c r="F7" s="22">
        <v>23162</v>
      </c>
      <c r="G7" s="20">
        <v>23168</v>
      </c>
      <c r="H7" s="23">
        <f t="shared" ref="H7:H48" si="0">G7/F7*100</f>
        <v>100.02590449874795</v>
      </c>
      <c r="I7" s="20">
        <v>23206</v>
      </c>
      <c r="J7" s="23">
        <f t="shared" ref="J7:J18" si="1">I7/G7*100</f>
        <v>100.16401933701657</v>
      </c>
      <c r="K7" s="20">
        <v>23210</v>
      </c>
      <c r="L7" s="23">
        <f t="shared" ref="L7:L18" si="2">K7/I7*100</f>
        <v>100.01723692148583</v>
      </c>
      <c r="M7" s="24">
        <f>K7/F7*100</f>
        <v>100.2072359899836</v>
      </c>
      <c r="N7" s="25"/>
      <c r="O7" s="10"/>
      <c r="P7" s="10"/>
    </row>
    <row r="8" spans="1:23" ht="24" x14ac:dyDescent="0.25">
      <c r="A8" s="18">
        <v>3</v>
      </c>
      <c r="B8" s="19" t="s">
        <v>20</v>
      </c>
      <c r="C8" s="15" t="s">
        <v>18</v>
      </c>
      <c r="D8" s="20">
        <v>7705</v>
      </c>
      <c r="E8" s="21">
        <f>E6*22.54/100</f>
        <v>7743.391599999999</v>
      </c>
      <c r="F8" s="22">
        <f t="shared" ref="F8:G8" si="3">F6*22.54/100</f>
        <v>7743.391599999999</v>
      </c>
      <c r="G8" s="22">
        <f t="shared" si="3"/>
        <v>7743.391599999999</v>
      </c>
      <c r="H8" s="23">
        <f t="shared" si="0"/>
        <v>100</v>
      </c>
      <c r="I8" s="20">
        <f>I6*22.54/100</f>
        <v>7743.391599999999</v>
      </c>
      <c r="J8" s="23">
        <f t="shared" si="1"/>
        <v>100</v>
      </c>
      <c r="K8" s="20">
        <f>K6*22.54/100</f>
        <v>7743.391599999999</v>
      </c>
      <c r="L8" s="23">
        <f t="shared" si="2"/>
        <v>100</v>
      </c>
      <c r="M8" s="24">
        <f t="shared" ref="M8:M46" si="4">K8/F8*100</f>
        <v>100</v>
      </c>
      <c r="N8" s="25"/>
      <c r="O8" s="10"/>
      <c r="P8" s="10"/>
    </row>
    <row r="9" spans="1:23" ht="24" x14ac:dyDescent="0.25">
      <c r="A9" s="18">
        <v>4</v>
      </c>
      <c r="B9" s="19" t="s">
        <v>21</v>
      </c>
      <c r="C9" s="15" t="s">
        <v>18</v>
      </c>
      <c r="D9" s="20">
        <v>4077</v>
      </c>
      <c r="E9" s="21">
        <f>E6-E7-E8</f>
        <v>3597.608400000001</v>
      </c>
      <c r="F9" s="22">
        <f>F6-F7-F8</f>
        <v>3448.608400000001</v>
      </c>
      <c r="G9" s="20">
        <f>G6-G7-G8</f>
        <v>3442.608400000001</v>
      </c>
      <c r="H9" s="23">
        <f t="shared" si="0"/>
        <v>99.826016778245972</v>
      </c>
      <c r="I9" s="20">
        <f>I6-I7-I8</f>
        <v>3404.608400000001</v>
      </c>
      <c r="J9" s="23">
        <f t="shared" si="1"/>
        <v>98.896185810735844</v>
      </c>
      <c r="K9" s="20">
        <f>K6-K7-K8</f>
        <v>3400.608400000001</v>
      </c>
      <c r="L9" s="23">
        <f t="shared" si="2"/>
        <v>99.882512185542396</v>
      </c>
      <c r="M9" s="24">
        <f t="shared" si="4"/>
        <v>98.608134225967774</v>
      </c>
      <c r="N9" s="25"/>
      <c r="O9" s="10"/>
      <c r="P9" s="10"/>
    </row>
    <row r="10" spans="1:23" ht="18.75" x14ac:dyDescent="0.25">
      <c r="A10" s="18">
        <v>5</v>
      </c>
      <c r="B10" s="19" t="s">
        <v>22</v>
      </c>
      <c r="C10" s="15" t="s">
        <v>18</v>
      </c>
      <c r="D10" s="20">
        <f>D6*0.673</f>
        <v>23495.776000000002</v>
      </c>
      <c r="E10" s="21">
        <f>E12+1547</f>
        <v>23588</v>
      </c>
      <c r="F10" s="22">
        <f>F12+1555</f>
        <v>23616</v>
      </c>
      <c r="G10" s="22">
        <f>G12+1563</f>
        <v>23505</v>
      </c>
      <c r="H10" s="23">
        <f t="shared" si="0"/>
        <v>99.529979674796749</v>
      </c>
      <c r="I10" s="22">
        <f>I12+1571</f>
        <v>23487</v>
      </c>
      <c r="J10" s="23">
        <f t="shared" si="1"/>
        <v>99.923420548819394</v>
      </c>
      <c r="K10" s="22">
        <f>K12+1579</f>
        <v>23263</v>
      </c>
      <c r="L10" s="23">
        <f t="shared" si="2"/>
        <v>99.046280921360747</v>
      </c>
      <c r="M10" s="24">
        <f t="shared" si="4"/>
        <v>98.50525067750678</v>
      </c>
      <c r="N10" s="25"/>
      <c r="O10" s="10"/>
      <c r="P10" s="10"/>
    </row>
    <row r="11" spans="1:23" ht="24" x14ac:dyDescent="0.25">
      <c r="A11" s="18">
        <v>6</v>
      </c>
      <c r="B11" s="19" t="s">
        <v>23</v>
      </c>
      <c r="C11" s="15" t="s">
        <v>24</v>
      </c>
      <c r="D11" s="29">
        <f>D10/D6*100</f>
        <v>67.300000000000011</v>
      </c>
      <c r="E11" s="30">
        <f>E10/E6*100</f>
        <v>68.661582348489262</v>
      </c>
      <c r="F11" s="31">
        <f>F10/F6*100</f>
        <v>68.743086685684347</v>
      </c>
      <c r="G11" s="29">
        <f>G10/G6*100</f>
        <v>68.419980206089534</v>
      </c>
      <c r="H11" s="23">
        <f>G11/F11*100</f>
        <v>99.529979674796749</v>
      </c>
      <c r="I11" s="29">
        <f>I10/I6*100</f>
        <v>68.367584560749833</v>
      </c>
      <c r="J11" s="23">
        <f t="shared" si="1"/>
        <v>99.923420548819394</v>
      </c>
      <c r="K11" s="29">
        <f>K10/K6*100</f>
        <v>67.715549863189153</v>
      </c>
      <c r="L11" s="23">
        <f t="shared" si="2"/>
        <v>99.046280921360776</v>
      </c>
      <c r="M11" s="24">
        <f t="shared" si="4"/>
        <v>98.50525067750678</v>
      </c>
      <c r="N11" s="25"/>
      <c r="O11" s="10"/>
      <c r="P11" s="10"/>
    </row>
    <row r="12" spans="1:23" ht="18.75" x14ac:dyDescent="0.25">
      <c r="A12" s="18">
        <v>7</v>
      </c>
      <c r="B12" s="19" t="s">
        <v>25</v>
      </c>
      <c r="C12" s="15" t="s">
        <v>18</v>
      </c>
      <c r="D12" s="20">
        <v>21924</v>
      </c>
      <c r="E12" s="21">
        <v>22041</v>
      </c>
      <c r="F12" s="22">
        <v>22061</v>
      </c>
      <c r="G12" s="22">
        <v>21942</v>
      </c>
      <c r="H12" s="23">
        <f t="shared" si="0"/>
        <v>99.460586555459855</v>
      </c>
      <c r="I12" s="22">
        <v>21916</v>
      </c>
      <c r="J12" s="23">
        <f t="shared" si="1"/>
        <v>99.881505787986512</v>
      </c>
      <c r="K12" s="22">
        <v>21684</v>
      </c>
      <c r="L12" s="23">
        <f t="shared" si="2"/>
        <v>98.941412666544991</v>
      </c>
      <c r="M12" s="24">
        <f>K12/F12*100</f>
        <v>98.29110194460813</v>
      </c>
      <c r="N12" s="25"/>
      <c r="O12" s="10"/>
      <c r="P12" s="10"/>
    </row>
    <row r="13" spans="1:23" ht="18.75" x14ac:dyDescent="0.25">
      <c r="A13" s="18">
        <v>8</v>
      </c>
      <c r="B13" s="32" t="s">
        <v>26</v>
      </c>
      <c r="C13" s="15" t="s">
        <v>18</v>
      </c>
      <c r="D13" s="20">
        <v>227</v>
      </c>
      <c r="E13" s="21">
        <v>218</v>
      </c>
      <c r="F13" s="22">
        <v>206</v>
      </c>
      <c r="G13" s="20">
        <v>204</v>
      </c>
      <c r="H13" s="23">
        <f t="shared" si="0"/>
        <v>99.029126213592235</v>
      </c>
      <c r="I13" s="20">
        <v>202</v>
      </c>
      <c r="J13" s="23">
        <f t="shared" si="1"/>
        <v>99.019607843137265</v>
      </c>
      <c r="K13" s="20">
        <v>200</v>
      </c>
      <c r="L13" s="23">
        <f t="shared" si="2"/>
        <v>99.009900990099013</v>
      </c>
      <c r="M13" s="24">
        <f>K13/F13*100</f>
        <v>97.087378640776706</v>
      </c>
      <c r="N13" s="25"/>
      <c r="O13" s="10"/>
      <c r="P13" s="10"/>
    </row>
    <row r="14" spans="1:23" ht="18.75" x14ac:dyDescent="0.25">
      <c r="A14" s="18">
        <v>9</v>
      </c>
      <c r="B14" s="32" t="s">
        <v>27</v>
      </c>
      <c r="C14" s="15" t="s">
        <v>24</v>
      </c>
      <c r="D14" s="33">
        <v>0.9</v>
      </c>
      <c r="E14" s="34">
        <f>(E13/E10)*100</f>
        <v>0.92419874512463962</v>
      </c>
      <c r="F14" s="35">
        <f>(F13/F10)*100</f>
        <v>0.87228997289972909</v>
      </c>
      <c r="G14" s="35">
        <f>(G13/G10)*100</f>
        <v>0.86790044671346522</v>
      </c>
      <c r="H14" s="23">
        <f t="shared" si="0"/>
        <v>99.496781308665987</v>
      </c>
      <c r="I14" s="35">
        <f>(I13/I10)*100</f>
        <v>0.8600502405586069</v>
      </c>
      <c r="J14" s="23">
        <f t="shared" si="1"/>
        <v>99.095494629068909</v>
      </c>
      <c r="K14" s="35">
        <f>(K13/K10)*100</f>
        <v>0.85973434208829469</v>
      </c>
      <c r="L14" s="23">
        <f t="shared" si="2"/>
        <v>99.963269765484043</v>
      </c>
      <c r="M14" s="24">
        <f>K14*100/F14</f>
        <v>98.560612731830901</v>
      </c>
      <c r="N14" s="25"/>
      <c r="O14" s="10"/>
      <c r="P14" s="10"/>
    </row>
    <row r="15" spans="1:23" ht="24" x14ac:dyDescent="0.25">
      <c r="A15" s="18">
        <v>12</v>
      </c>
      <c r="B15" s="19" t="s">
        <v>28</v>
      </c>
      <c r="C15" s="15" t="s">
        <v>29</v>
      </c>
      <c r="D15" s="33">
        <v>66788.61</v>
      </c>
      <c r="E15" s="34">
        <v>81827.66</v>
      </c>
      <c r="F15" s="35">
        <v>90817.57</v>
      </c>
      <c r="G15" s="33">
        <v>101347.23</v>
      </c>
      <c r="H15" s="23">
        <f t="shared" si="0"/>
        <v>111.59429832795568</v>
      </c>
      <c r="I15" s="33">
        <v>113825.34</v>
      </c>
      <c r="J15" s="23">
        <f t="shared" si="1"/>
        <v>112.3122358647592</v>
      </c>
      <c r="K15" s="33">
        <v>126339.52</v>
      </c>
      <c r="L15" s="23">
        <f t="shared" si="2"/>
        <v>110.99419514143337</v>
      </c>
      <c r="M15" s="24">
        <f t="shared" si="4"/>
        <v>139.11352175575718</v>
      </c>
      <c r="N15" s="25"/>
      <c r="O15"/>
      <c r="P15"/>
      <c r="Q15"/>
      <c r="R15"/>
    </row>
    <row r="16" spans="1:23" ht="24" x14ac:dyDescent="0.25">
      <c r="A16" s="18">
        <v>13</v>
      </c>
      <c r="B16" s="36" t="s">
        <v>30</v>
      </c>
      <c r="C16" s="37" t="s">
        <v>31</v>
      </c>
      <c r="D16" s="33">
        <f>612/(D6/1000)</f>
        <v>17.529789184234648</v>
      </c>
      <c r="E16" s="34">
        <v>18</v>
      </c>
      <c r="F16" s="35">
        <v>18.3</v>
      </c>
      <c r="G16" s="35">
        <v>19.3</v>
      </c>
      <c r="H16" s="23">
        <f t="shared" si="0"/>
        <v>105.46448087431695</v>
      </c>
      <c r="I16" s="35">
        <v>19.3</v>
      </c>
      <c r="J16" s="23">
        <f t="shared" si="1"/>
        <v>100</v>
      </c>
      <c r="K16" s="35">
        <v>19.3</v>
      </c>
      <c r="L16" s="23">
        <f t="shared" si="2"/>
        <v>100</v>
      </c>
      <c r="M16" s="24">
        <f t="shared" si="4"/>
        <v>105.46448087431695</v>
      </c>
      <c r="N16" s="25"/>
      <c r="O16"/>
      <c r="P16"/>
      <c r="Q16"/>
      <c r="R16"/>
    </row>
    <row r="17" spans="1:24" ht="24" x14ac:dyDescent="0.25">
      <c r="A17" s="18">
        <v>14</v>
      </c>
      <c r="B17" s="36" t="s">
        <v>32</v>
      </c>
      <c r="C17" s="37" t="s">
        <v>31</v>
      </c>
      <c r="D17" s="33">
        <f>310/(D6/1000)</f>
        <v>8.879468377635197</v>
      </c>
      <c r="E17" s="34">
        <v>9.4</v>
      </c>
      <c r="F17" s="35">
        <f>325/($F$6/1000)</f>
        <v>9.4603248530011061</v>
      </c>
      <c r="G17" s="35">
        <v>9.5</v>
      </c>
      <c r="H17" s="23">
        <f t="shared" si="0"/>
        <v>100.41938461538462</v>
      </c>
      <c r="I17" s="35">
        <v>9.5</v>
      </c>
      <c r="J17" s="23">
        <f t="shared" si="1"/>
        <v>100</v>
      </c>
      <c r="K17" s="35">
        <f>325/($K$6/1000)</f>
        <v>9.4603248530011061</v>
      </c>
      <c r="L17" s="23">
        <f t="shared" si="2"/>
        <v>99.582366873695847</v>
      </c>
      <c r="M17" s="24">
        <f t="shared" si="4"/>
        <v>100</v>
      </c>
      <c r="N17" s="25"/>
      <c r="O17"/>
      <c r="P17"/>
      <c r="Q17"/>
      <c r="R17"/>
    </row>
    <row r="18" spans="1:24" ht="24" x14ac:dyDescent="0.25">
      <c r="A18" s="18">
        <v>15</v>
      </c>
      <c r="B18" s="36" t="s">
        <v>33</v>
      </c>
      <c r="C18" s="37" t="s">
        <v>31</v>
      </c>
      <c r="D18" s="33">
        <f>(612-310)/(D6/1000)</f>
        <v>8.650320806599451</v>
      </c>
      <c r="E18" s="34">
        <v>8.6</v>
      </c>
      <c r="F18" s="33">
        <f>F16-F17</f>
        <v>8.8396751469988946</v>
      </c>
      <c r="G18" s="33">
        <f>G16-G17</f>
        <v>9.8000000000000007</v>
      </c>
      <c r="H18" s="23">
        <f t="shared" si="0"/>
        <v>110.86380253834487</v>
      </c>
      <c r="I18" s="33">
        <f>I16-I17</f>
        <v>9.8000000000000007</v>
      </c>
      <c r="J18" s="23">
        <f t="shared" si="1"/>
        <v>100</v>
      </c>
      <c r="K18" s="33">
        <f>K16-K17</f>
        <v>9.8396751469988946</v>
      </c>
      <c r="L18" s="23">
        <f t="shared" si="2"/>
        <v>100.40484843876423</v>
      </c>
      <c r="M18" s="24">
        <f t="shared" si="4"/>
        <v>111.312632912076</v>
      </c>
      <c r="N18" s="25"/>
      <c r="O18"/>
      <c r="P18"/>
      <c r="Q18"/>
      <c r="R18"/>
    </row>
    <row r="19" spans="1:24" s="42" customFormat="1" x14ac:dyDescent="0.25">
      <c r="A19" s="18">
        <v>16</v>
      </c>
      <c r="B19" s="38" t="s">
        <v>34</v>
      </c>
      <c r="C19" s="39"/>
      <c r="D19" s="29"/>
      <c r="E19" s="30"/>
      <c r="F19" s="31"/>
      <c r="G19" s="29"/>
      <c r="H19" s="23"/>
      <c r="I19" s="29"/>
      <c r="J19" s="40"/>
      <c r="K19" s="29"/>
      <c r="L19" s="40"/>
      <c r="M19" s="24"/>
      <c r="N19" s="25"/>
      <c r="O19" s="41"/>
      <c r="P19" s="41"/>
      <c r="Q19" s="41"/>
      <c r="R19" s="41"/>
    </row>
    <row r="20" spans="1:24" s="42" customFormat="1" ht="24" x14ac:dyDescent="0.25">
      <c r="A20" s="18"/>
      <c r="B20" s="43" t="s">
        <v>35</v>
      </c>
      <c r="C20" s="39" t="s">
        <v>36</v>
      </c>
      <c r="D20" s="33">
        <v>2170.6999999999998</v>
      </c>
      <c r="E20" s="34">
        <v>959.178</v>
      </c>
      <c r="F20" s="33">
        <v>1159.3409999999999</v>
      </c>
      <c r="G20" s="33">
        <v>1241.086</v>
      </c>
      <c r="H20" s="23">
        <f t="shared" si="0"/>
        <v>107.05098844947261</v>
      </c>
      <c r="I20" s="33">
        <v>1243.6510000000001</v>
      </c>
      <c r="J20" s="40">
        <f>I20/E20*100</f>
        <v>129.6579988281633</v>
      </c>
      <c r="K20" s="33">
        <v>1194.5709999999999</v>
      </c>
      <c r="L20" s="40">
        <f>K20/G20*100</f>
        <v>96.252072781418846</v>
      </c>
      <c r="M20" s="24">
        <f t="shared" si="4"/>
        <v>103.03879531561464</v>
      </c>
      <c r="N20" s="25"/>
      <c r="O20" s="41"/>
      <c r="P20" s="41"/>
      <c r="Q20" s="41"/>
      <c r="R20" s="41"/>
    </row>
    <row r="21" spans="1:24" x14ac:dyDescent="0.25">
      <c r="A21" s="18"/>
      <c r="B21" s="44" t="s">
        <v>37</v>
      </c>
      <c r="C21" s="45" t="s">
        <v>38</v>
      </c>
      <c r="D21" s="33">
        <v>95.3</v>
      </c>
      <c r="E21" s="34">
        <v>80.8</v>
      </c>
      <c r="F21" s="33">
        <v>98</v>
      </c>
      <c r="G21" s="33">
        <v>95</v>
      </c>
      <c r="H21" s="23">
        <f t="shared" si="0"/>
        <v>96.938775510204081</v>
      </c>
      <c r="I21" s="33">
        <v>85</v>
      </c>
      <c r="J21" s="40">
        <f>I21/E21*100</f>
        <v>105.19801980198021</v>
      </c>
      <c r="K21" s="33">
        <v>85</v>
      </c>
      <c r="L21" s="40">
        <f>K21/G21*100</f>
        <v>89.473684210526315</v>
      </c>
      <c r="M21" s="24">
        <f t="shared" si="4"/>
        <v>86.734693877551024</v>
      </c>
      <c r="N21" s="25"/>
      <c r="O21"/>
      <c r="P21"/>
      <c r="Q21"/>
      <c r="R21"/>
      <c r="S21"/>
      <c r="T21"/>
    </row>
    <row r="22" spans="1:24" x14ac:dyDescent="0.25">
      <c r="A22" s="18"/>
      <c r="B22" s="44" t="s">
        <v>39</v>
      </c>
      <c r="C22" s="45" t="s">
        <v>40</v>
      </c>
      <c r="D22" s="33">
        <v>230.6</v>
      </c>
      <c r="E22" s="34">
        <v>234</v>
      </c>
      <c r="F22" s="33">
        <v>234.7</v>
      </c>
      <c r="G22" s="33">
        <v>234.8</v>
      </c>
      <c r="H22" s="23">
        <f t="shared" si="0"/>
        <v>100.04260758414998</v>
      </c>
      <c r="I22" s="33">
        <v>234.9</v>
      </c>
      <c r="J22" s="40">
        <f>I22/E22*100</f>
        <v>100.38461538461539</v>
      </c>
      <c r="K22" s="33">
        <v>235</v>
      </c>
      <c r="L22" s="40">
        <f>K22/G22*100</f>
        <v>100.08517887563883</v>
      </c>
      <c r="M22" s="24">
        <f t="shared" si="4"/>
        <v>100.12782275244993</v>
      </c>
      <c r="N22" s="25"/>
      <c r="O22"/>
      <c r="P22"/>
      <c r="Q22"/>
      <c r="R22"/>
      <c r="S22"/>
      <c r="T22"/>
    </row>
    <row r="23" spans="1:24" x14ac:dyDescent="0.25">
      <c r="A23" s="18"/>
      <c r="B23" s="44" t="s">
        <v>41</v>
      </c>
      <c r="C23" s="45" t="s">
        <v>38</v>
      </c>
      <c r="D23" s="33">
        <v>4.2</v>
      </c>
      <c r="E23" s="34">
        <v>7.2</v>
      </c>
      <c r="F23" s="33">
        <v>3.45</v>
      </c>
      <c r="G23" s="33">
        <v>3.4510000000000001</v>
      </c>
      <c r="H23" s="23">
        <f t="shared" si="0"/>
        <v>100.02898550724638</v>
      </c>
      <c r="I23" s="33">
        <v>3.4529999999999998</v>
      </c>
      <c r="J23" s="40">
        <f>I23*100/G23</f>
        <v>100.05795421616922</v>
      </c>
      <c r="K23" s="33">
        <v>3.4540000000000002</v>
      </c>
      <c r="L23" s="40">
        <f>K23*100/I23</f>
        <v>100.02896032435565</v>
      </c>
      <c r="M23" s="24">
        <f t="shared" si="4"/>
        <v>100.1159420289855</v>
      </c>
      <c r="N23" s="25"/>
      <c r="O23"/>
      <c r="P23"/>
      <c r="Q23"/>
      <c r="R23"/>
      <c r="S23"/>
      <c r="T23"/>
    </row>
    <row r="24" spans="1:24" x14ac:dyDescent="0.25">
      <c r="A24" s="18"/>
      <c r="B24" s="46" t="s">
        <v>42</v>
      </c>
      <c r="C24" s="45" t="s">
        <v>38</v>
      </c>
      <c r="D24" s="33"/>
      <c r="E24" s="34"/>
      <c r="F24" s="33"/>
      <c r="G24" s="33"/>
      <c r="H24" s="23"/>
      <c r="I24" s="33"/>
      <c r="J24" s="40"/>
      <c r="K24" s="33"/>
      <c r="L24" s="40"/>
      <c r="M24" s="24"/>
      <c r="N24" s="25"/>
      <c r="O24"/>
      <c r="P24"/>
      <c r="Q24"/>
      <c r="R24"/>
      <c r="S24"/>
      <c r="T24"/>
    </row>
    <row r="25" spans="1:24" x14ac:dyDescent="0.25">
      <c r="A25" s="18"/>
      <c r="B25" s="46" t="s">
        <v>43</v>
      </c>
      <c r="C25" s="45" t="s">
        <v>44</v>
      </c>
      <c r="D25" s="33">
        <v>1549.84</v>
      </c>
      <c r="E25" s="34">
        <v>1586.1</v>
      </c>
      <c r="F25" s="35">
        <v>1509</v>
      </c>
      <c r="G25" s="35">
        <v>1511</v>
      </c>
      <c r="H25" s="23">
        <f t="shared" si="0"/>
        <v>100.13253810470511</v>
      </c>
      <c r="I25" s="35">
        <v>1512</v>
      </c>
      <c r="J25" s="40">
        <f>I25/E25*100</f>
        <v>95.328163419708716</v>
      </c>
      <c r="K25" s="35">
        <v>1514</v>
      </c>
      <c r="L25" s="40">
        <f>K25/G25*100</f>
        <v>100.198544010589</v>
      </c>
      <c r="M25" s="24">
        <f t="shared" si="4"/>
        <v>100.33134526176275</v>
      </c>
      <c r="N25" s="25"/>
      <c r="O25"/>
      <c r="P25"/>
      <c r="Q25"/>
      <c r="R25"/>
      <c r="S25"/>
      <c r="T25"/>
    </row>
    <row r="26" spans="1:24" x14ac:dyDescent="0.25">
      <c r="A26" s="18"/>
      <c r="B26" s="44" t="s">
        <v>45</v>
      </c>
      <c r="C26" s="45" t="s">
        <v>44</v>
      </c>
      <c r="D26" s="33">
        <v>1020</v>
      </c>
      <c r="E26" s="34">
        <v>200</v>
      </c>
      <c r="F26" s="33">
        <v>200</v>
      </c>
      <c r="G26" s="33">
        <v>203</v>
      </c>
      <c r="H26" s="23">
        <f t="shared" si="0"/>
        <v>101.49999999999999</v>
      </c>
      <c r="I26" s="33">
        <v>207</v>
      </c>
      <c r="J26" s="40">
        <f>I26/E26*100</f>
        <v>103.49999999999999</v>
      </c>
      <c r="K26" s="33">
        <v>207</v>
      </c>
      <c r="L26" s="40">
        <f>K26/G26*100</f>
        <v>101.97044334975369</v>
      </c>
      <c r="M26" s="24">
        <f t="shared" si="4"/>
        <v>103.49999999999999</v>
      </c>
      <c r="N26" s="25"/>
      <c r="O26"/>
      <c r="P26"/>
      <c r="Q26"/>
      <c r="R26"/>
      <c r="S26"/>
      <c r="T26"/>
    </row>
    <row r="27" spans="1:24" ht="18.75" x14ac:dyDescent="0.25">
      <c r="A27" s="18"/>
      <c r="B27" s="44" t="s">
        <v>46</v>
      </c>
      <c r="C27" s="45"/>
      <c r="D27" s="33"/>
      <c r="E27" s="34"/>
      <c r="F27" s="33"/>
      <c r="G27" s="33"/>
      <c r="H27" s="23"/>
      <c r="I27" s="33"/>
      <c r="J27" s="40"/>
      <c r="K27" s="33"/>
      <c r="L27" s="40"/>
      <c r="M27" s="24"/>
      <c r="N27" s="25"/>
      <c r="O27" s="10"/>
      <c r="P27" s="10"/>
    </row>
    <row r="28" spans="1:24" s="28" customFormat="1" ht="24" x14ac:dyDescent="0.25">
      <c r="A28" s="18"/>
      <c r="B28" s="46" t="s">
        <v>47</v>
      </c>
      <c r="C28" s="47" t="s">
        <v>48</v>
      </c>
      <c r="D28" s="31">
        <v>0.87</v>
      </c>
      <c r="E28" s="30">
        <v>0.83</v>
      </c>
      <c r="F28" s="31">
        <v>0.83</v>
      </c>
      <c r="G28" s="31">
        <v>0.83</v>
      </c>
      <c r="H28" s="23">
        <f t="shared" si="0"/>
        <v>100</v>
      </c>
      <c r="I28" s="31">
        <v>0.83</v>
      </c>
      <c r="J28" s="48">
        <f>I28*100/G28</f>
        <v>100</v>
      </c>
      <c r="K28" s="31">
        <v>0.83</v>
      </c>
      <c r="L28" s="48">
        <f>K28*100/I28</f>
        <v>100</v>
      </c>
      <c r="M28" s="24">
        <f t="shared" si="4"/>
        <v>100</v>
      </c>
      <c r="N28" s="25"/>
      <c r="O28" s="10"/>
      <c r="P28" s="10"/>
    </row>
    <row r="29" spans="1:24" ht="24" x14ac:dyDescent="0.25">
      <c r="A29" s="18"/>
      <c r="B29" s="44" t="s">
        <v>49</v>
      </c>
      <c r="C29" s="47" t="s">
        <v>50</v>
      </c>
      <c r="D29" s="31">
        <v>0.22</v>
      </c>
      <c r="E29" s="30">
        <v>0.17</v>
      </c>
      <c r="F29" s="31">
        <v>0.17</v>
      </c>
      <c r="G29" s="31">
        <v>0.17</v>
      </c>
      <c r="H29" s="23">
        <f t="shared" si="0"/>
        <v>100</v>
      </c>
      <c r="I29" s="31">
        <v>0.17</v>
      </c>
      <c r="J29" s="48">
        <f>I29*100/G29</f>
        <v>99.999999999999986</v>
      </c>
      <c r="K29" s="31">
        <v>0.17</v>
      </c>
      <c r="L29" s="48">
        <f>K29*100/I29</f>
        <v>99.999999999999986</v>
      </c>
      <c r="M29" s="24">
        <f t="shared" si="4"/>
        <v>100</v>
      </c>
      <c r="N29" s="25"/>
      <c r="O29" s="10"/>
      <c r="P29" s="10"/>
    </row>
    <row r="30" spans="1:24" s="42" customFormat="1" x14ac:dyDescent="0.25">
      <c r="A30" s="49">
        <v>17</v>
      </c>
      <c r="B30" s="38" t="s">
        <v>51</v>
      </c>
      <c r="C30" s="39"/>
      <c r="D30" s="33"/>
      <c r="E30" s="34"/>
      <c r="F30" s="33"/>
      <c r="G30" s="33"/>
      <c r="H30" s="23"/>
      <c r="I30" s="33"/>
      <c r="J30" s="40"/>
      <c r="K30" s="33"/>
      <c r="L30" s="40"/>
      <c r="M30" s="24"/>
      <c r="N30" s="25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x14ac:dyDescent="0.25">
      <c r="A31" s="18"/>
      <c r="B31" s="19" t="s">
        <v>52</v>
      </c>
      <c r="C31" s="15" t="s">
        <v>44</v>
      </c>
      <c r="D31" s="33">
        <v>3499.2</v>
      </c>
      <c r="E31" s="34">
        <v>2336.3000000000002</v>
      </c>
      <c r="F31" s="33">
        <v>2458</v>
      </c>
      <c r="G31" s="33">
        <v>2458</v>
      </c>
      <c r="H31" s="23">
        <f t="shared" si="0"/>
        <v>100</v>
      </c>
      <c r="I31" s="33">
        <v>2458</v>
      </c>
      <c r="J31" s="40">
        <f>I31/E31*100</f>
        <v>105.20909129820654</v>
      </c>
      <c r="K31" s="33">
        <v>2459</v>
      </c>
      <c r="L31" s="40">
        <f>K31/G31*100</f>
        <v>100.0406834825061</v>
      </c>
      <c r="M31" s="24">
        <f t="shared" si="4"/>
        <v>100.0406834825061</v>
      </c>
      <c r="N31" s="25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x14ac:dyDescent="0.25">
      <c r="A32" s="18"/>
      <c r="B32" s="19" t="s">
        <v>53</v>
      </c>
      <c r="C32" s="15" t="s">
        <v>44</v>
      </c>
      <c r="D32" s="33">
        <v>1459.07</v>
      </c>
      <c r="E32" s="34">
        <v>1511.4</v>
      </c>
      <c r="F32" s="33">
        <v>1523</v>
      </c>
      <c r="G32" s="33">
        <v>1525</v>
      </c>
      <c r="H32" s="23">
        <f t="shared" si="0"/>
        <v>100.13131976362442</v>
      </c>
      <c r="I32" s="33">
        <v>1525</v>
      </c>
      <c r="J32" s="40">
        <f>I32/E32*100</f>
        <v>100.89982797406378</v>
      </c>
      <c r="K32" s="33">
        <v>1525</v>
      </c>
      <c r="L32" s="40">
        <f>K32/G32*100</f>
        <v>100</v>
      </c>
      <c r="M32" s="24">
        <f t="shared" si="4"/>
        <v>100.13131976362442</v>
      </c>
      <c r="N32" s="25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x14ac:dyDescent="0.25">
      <c r="A33" s="18">
        <v>18</v>
      </c>
      <c r="B33" s="51" t="s">
        <v>54</v>
      </c>
      <c r="C33" s="15"/>
      <c r="D33" s="35">
        <v>105.4</v>
      </c>
      <c r="E33" s="34">
        <v>106.3</v>
      </c>
      <c r="F33" s="35">
        <v>112.6</v>
      </c>
      <c r="G33" s="33">
        <v>108.4</v>
      </c>
      <c r="H33" s="23">
        <f t="shared" si="0"/>
        <v>96.26998223801067</v>
      </c>
      <c r="I33" s="33">
        <v>106.8</v>
      </c>
      <c r="J33" s="40">
        <f t="shared" ref="J33:J39" si="5">I33*100/G33</f>
        <v>98.523985239852394</v>
      </c>
      <c r="K33" s="33">
        <v>105.5</v>
      </c>
      <c r="L33" s="40">
        <f t="shared" ref="L33:L39" si="6">K33*100/I33</f>
        <v>98.782771535580522</v>
      </c>
      <c r="M33" s="24">
        <f t="shared" si="4"/>
        <v>93.694493783303727</v>
      </c>
      <c r="N33" s="25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8.75" x14ac:dyDescent="0.25">
      <c r="A34" s="18"/>
      <c r="B34" s="19" t="s">
        <v>55</v>
      </c>
      <c r="C34" s="15" t="s">
        <v>24</v>
      </c>
      <c r="D34" s="35">
        <v>105.5</v>
      </c>
      <c r="E34" s="34">
        <v>105.9</v>
      </c>
      <c r="F34" s="35">
        <v>113.2</v>
      </c>
      <c r="G34" s="33">
        <v>108</v>
      </c>
      <c r="H34" s="23">
        <f t="shared" si="0"/>
        <v>95.406360424028264</v>
      </c>
      <c r="I34" s="33">
        <v>106.4</v>
      </c>
      <c r="J34" s="40">
        <f t="shared" si="5"/>
        <v>98.518518518518519</v>
      </c>
      <c r="K34" s="33">
        <v>105.1</v>
      </c>
      <c r="L34" s="40">
        <f t="shared" si="6"/>
        <v>98.778195488721806</v>
      </c>
      <c r="M34" s="24">
        <f t="shared" si="4"/>
        <v>92.844522968197879</v>
      </c>
      <c r="N34" s="25"/>
      <c r="O34" s="10"/>
      <c r="P34" s="10"/>
    </row>
    <row r="35" spans="1:24" ht="18.75" x14ac:dyDescent="0.25">
      <c r="A35" s="18"/>
      <c r="B35" s="19" t="s">
        <v>56</v>
      </c>
      <c r="C35" s="15" t="s">
        <v>24</v>
      </c>
      <c r="D35" s="35">
        <v>105</v>
      </c>
      <c r="E35" s="34">
        <v>107.4</v>
      </c>
      <c r="F35" s="35">
        <v>110.8</v>
      </c>
      <c r="G35" s="33">
        <v>109.4</v>
      </c>
      <c r="H35" s="23">
        <f t="shared" si="0"/>
        <v>98.736462093862826</v>
      </c>
      <c r="I35" s="33">
        <v>107.7</v>
      </c>
      <c r="J35" s="40">
        <f t="shared" si="5"/>
        <v>98.446069469835464</v>
      </c>
      <c r="K35" s="33">
        <v>106.6</v>
      </c>
      <c r="L35" s="40">
        <f t="shared" si="6"/>
        <v>98.978644382544104</v>
      </c>
      <c r="M35" s="24">
        <f t="shared" si="4"/>
        <v>96.209386281588451</v>
      </c>
      <c r="N35" s="25"/>
      <c r="O35" s="10"/>
      <c r="P35" s="10"/>
    </row>
    <row r="36" spans="1:24" customFormat="1" ht="36" x14ac:dyDescent="0.25">
      <c r="A36" s="18">
        <v>19</v>
      </c>
      <c r="B36" s="19" t="s">
        <v>57</v>
      </c>
      <c r="C36" s="15" t="s">
        <v>58</v>
      </c>
      <c r="D36" s="35">
        <v>110636.9</v>
      </c>
      <c r="E36" s="30">
        <v>130161.769</v>
      </c>
      <c r="F36" s="31">
        <v>140912.7788</v>
      </c>
      <c r="G36" s="31">
        <v>147832.9884</v>
      </c>
      <c r="H36" s="23">
        <f t="shared" si="0"/>
        <v>104.91098795931204</v>
      </c>
      <c r="I36" s="31">
        <v>158158.3223</v>
      </c>
      <c r="J36" s="40">
        <f t="shared" si="5"/>
        <v>106.98445861898034</v>
      </c>
      <c r="K36" s="31">
        <v>167403.40700000001</v>
      </c>
      <c r="L36" s="40">
        <f t="shared" si="6"/>
        <v>105.84546204433278</v>
      </c>
      <c r="M36" s="24">
        <f t="shared" si="4"/>
        <v>118.79930864013308</v>
      </c>
      <c r="N36" s="25"/>
    </row>
    <row r="37" spans="1:24" customFormat="1" x14ac:dyDescent="0.25">
      <c r="A37" s="18">
        <v>20</v>
      </c>
      <c r="B37" s="19" t="s">
        <v>59</v>
      </c>
      <c r="C37" s="15" t="s">
        <v>58</v>
      </c>
      <c r="D37" s="35">
        <v>5379.73</v>
      </c>
      <c r="E37" s="34">
        <v>5032.0814</v>
      </c>
      <c r="F37" s="35">
        <v>5039.6289999999999</v>
      </c>
      <c r="G37" s="35">
        <v>5213.4520000000002</v>
      </c>
      <c r="H37" s="23">
        <f t="shared" si="0"/>
        <v>103.44912294139112</v>
      </c>
      <c r="I37" s="35">
        <v>5400.0969999999998</v>
      </c>
      <c r="J37" s="35">
        <f t="shared" si="5"/>
        <v>103.58006556883998</v>
      </c>
      <c r="K37" s="35">
        <v>5604.9930000000004</v>
      </c>
      <c r="L37" s="35">
        <f t="shared" si="6"/>
        <v>103.79430221346026</v>
      </c>
      <c r="M37" s="24">
        <f>K37/F37*100</f>
        <v>111.21836547888743</v>
      </c>
      <c r="N37" s="25"/>
    </row>
    <row r="38" spans="1:24" customFormat="1" x14ac:dyDescent="0.25">
      <c r="A38" s="18">
        <v>21</v>
      </c>
      <c r="B38" s="19" t="s">
        <v>60</v>
      </c>
      <c r="C38" s="15" t="s">
        <v>58</v>
      </c>
      <c r="D38" s="52">
        <v>162.30000000000001</v>
      </c>
      <c r="E38" s="34">
        <v>204.86469</v>
      </c>
      <c r="F38" s="35">
        <v>234.5607</v>
      </c>
      <c r="G38" s="35">
        <v>250.898</v>
      </c>
      <c r="H38" s="23">
        <f t="shared" si="0"/>
        <v>106.9650627747956</v>
      </c>
      <c r="I38" s="35">
        <v>269.20600000000002</v>
      </c>
      <c r="J38" s="35">
        <f t="shared" si="5"/>
        <v>107.29698921474066</v>
      </c>
      <c r="K38" s="35">
        <v>283.29700000000003</v>
      </c>
      <c r="L38" s="35">
        <f t="shared" si="6"/>
        <v>105.23428155390297</v>
      </c>
      <c r="M38" s="24">
        <f t="shared" si="4"/>
        <v>120.77769208567335</v>
      </c>
      <c r="N38" s="25"/>
    </row>
    <row r="39" spans="1:24" customFormat="1" x14ac:dyDescent="0.25">
      <c r="A39" s="18">
        <v>22</v>
      </c>
      <c r="B39" s="19" t="s">
        <v>61</v>
      </c>
      <c r="C39" s="15" t="s">
        <v>58</v>
      </c>
      <c r="D39" s="52">
        <v>5487.21</v>
      </c>
      <c r="E39" s="53">
        <v>9985.4585200000001</v>
      </c>
      <c r="F39" s="52">
        <v>11490.270979999999</v>
      </c>
      <c r="G39" s="35">
        <v>12428.42901</v>
      </c>
      <c r="H39" s="23">
        <f t="shared" si="0"/>
        <v>108.16480335087799</v>
      </c>
      <c r="I39" s="35">
        <v>13493.99303</v>
      </c>
      <c r="J39" s="35">
        <f t="shared" si="5"/>
        <v>108.57360185380341</v>
      </c>
      <c r="K39" s="35">
        <v>14316.34518</v>
      </c>
      <c r="L39" s="35">
        <f t="shared" si="6"/>
        <v>106.09420909119885</v>
      </c>
      <c r="M39" s="24">
        <f t="shared" si="4"/>
        <v>124.59536598326596</v>
      </c>
      <c r="N39" s="25"/>
    </row>
    <row r="40" spans="1:24" customFormat="1" x14ac:dyDescent="0.25">
      <c r="A40" s="18">
        <v>23</v>
      </c>
      <c r="B40" s="51" t="s">
        <v>62</v>
      </c>
      <c r="C40" s="15"/>
      <c r="D40" s="54"/>
      <c r="E40" s="34"/>
      <c r="F40" s="33"/>
      <c r="G40" s="33"/>
      <c r="H40" s="23"/>
      <c r="I40" s="33"/>
      <c r="J40" s="33"/>
      <c r="K40" s="33"/>
      <c r="L40" s="33"/>
      <c r="M40" s="24"/>
      <c r="N40" s="25"/>
    </row>
    <row r="41" spans="1:24" customFormat="1" x14ac:dyDescent="0.25">
      <c r="A41" s="18"/>
      <c r="B41" s="19" t="s">
        <v>63</v>
      </c>
      <c r="C41" s="15" t="s">
        <v>64</v>
      </c>
      <c r="D41" s="54">
        <f>233200.14+6870.42+46503.1</f>
        <v>286573.66000000003</v>
      </c>
      <c r="E41" s="34">
        <v>356409.67468</v>
      </c>
      <c r="F41" s="55">
        <v>401944.94400000002</v>
      </c>
      <c r="G41" s="33">
        <v>453987.16314999998</v>
      </c>
      <c r="H41" s="23">
        <f t="shared" si="0"/>
        <v>112.94759890051012</v>
      </c>
      <c r="I41" s="33">
        <f>G41*106.8/100</f>
        <v>484858.29024419992</v>
      </c>
      <c r="J41" s="33">
        <f t="shared" ref="J41:J46" si="7">I41/G41*100</f>
        <v>106.79999999999998</v>
      </c>
      <c r="K41" s="33">
        <f>I41*105.5/100</f>
        <v>511525.49620763096</v>
      </c>
      <c r="L41" s="33">
        <f t="shared" ref="L41:L46" si="8">K41/I41*100</f>
        <v>105.50000000000001</v>
      </c>
      <c r="M41" s="24">
        <f t="shared" si="4"/>
        <v>127.26257758516076</v>
      </c>
      <c r="N41" s="25"/>
    </row>
    <row r="42" spans="1:24" customFormat="1" x14ac:dyDescent="0.25">
      <c r="A42" s="18"/>
      <c r="B42" s="19" t="s">
        <v>65</v>
      </c>
      <c r="C42" s="15" t="s">
        <v>64</v>
      </c>
      <c r="D42" s="54">
        <v>36653.269999999997</v>
      </c>
      <c r="E42" s="34">
        <v>45443.7958</v>
      </c>
      <c r="F42" s="33">
        <v>50461.696980000001</v>
      </c>
      <c r="G42" s="33">
        <v>50377.539149999997</v>
      </c>
      <c r="H42" s="23">
        <f t="shared" si="0"/>
        <v>99.833224336404385</v>
      </c>
      <c r="I42" s="33">
        <f>G42*106.8/100</f>
        <v>53803.211812199996</v>
      </c>
      <c r="J42" s="33">
        <f t="shared" si="7"/>
        <v>106.80000000000001</v>
      </c>
      <c r="K42" s="33">
        <f>I42*105.5/100</f>
        <v>56762.388461871</v>
      </c>
      <c r="L42" s="33">
        <f t="shared" si="8"/>
        <v>105.50000000000001</v>
      </c>
      <c r="M42" s="24">
        <f t="shared" si="4"/>
        <v>112.48608718880028</v>
      </c>
      <c r="N42" s="25"/>
    </row>
    <row r="43" spans="1:24" customFormat="1" x14ac:dyDescent="0.25">
      <c r="A43" s="18"/>
      <c r="B43" s="19" t="s">
        <v>66</v>
      </c>
      <c r="C43" s="15" t="s">
        <v>64</v>
      </c>
      <c r="D43" s="54">
        <f>D41+D42</f>
        <v>323226.93000000005</v>
      </c>
      <c r="E43" s="34">
        <f>E41+E42</f>
        <v>401853.47048000002</v>
      </c>
      <c r="F43" s="33">
        <f>F41+F42</f>
        <v>452406.64098000003</v>
      </c>
      <c r="G43" s="33">
        <f>G41+G42</f>
        <v>504364.7023</v>
      </c>
      <c r="H43" s="23">
        <f t="shared" si="0"/>
        <v>111.48481401763881</v>
      </c>
      <c r="I43" s="33">
        <f>I41+I42</f>
        <v>538661.50205639994</v>
      </c>
      <c r="J43" s="33">
        <f t="shared" si="7"/>
        <v>106.79999999999998</v>
      </c>
      <c r="K43" s="33">
        <f>K41+K42</f>
        <v>568287.88466950192</v>
      </c>
      <c r="L43" s="33">
        <f t="shared" si="8"/>
        <v>105.5</v>
      </c>
      <c r="M43" s="24">
        <f>K43/F43*100</f>
        <v>125.61439934623435</v>
      </c>
      <c r="N43" s="25"/>
    </row>
    <row r="44" spans="1:24" customFormat="1" x14ac:dyDescent="0.25">
      <c r="A44" s="18"/>
      <c r="B44" s="19" t="s">
        <v>67</v>
      </c>
      <c r="C44" s="15" t="s">
        <v>64</v>
      </c>
      <c r="D44" s="54">
        <v>21224.26</v>
      </c>
      <c r="E44" s="34">
        <v>201482.17741999999</v>
      </c>
      <c r="F44" s="33">
        <v>487212.61690000002</v>
      </c>
      <c r="G44" s="33">
        <v>52450</v>
      </c>
      <c r="H44" s="23">
        <f t="shared" si="0"/>
        <v>10.765320556295306</v>
      </c>
      <c r="I44" s="33">
        <f>G44*106.8/100</f>
        <v>56016.6</v>
      </c>
      <c r="J44" s="33">
        <f t="shared" si="7"/>
        <v>106.80000000000001</v>
      </c>
      <c r="K44" s="33">
        <f>I44*105.5/100</f>
        <v>59097.512999999999</v>
      </c>
      <c r="L44" s="33">
        <f t="shared" si="8"/>
        <v>105.5</v>
      </c>
      <c r="M44" s="24">
        <f t="shared" si="4"/>
        <v>12.129717283600172</v>
      </c>
      <c r="N44" s="25"/>
    </row>
    <row r="45" spans="1:24" ht="18.75" x14ac:dyDescent="0.25">
      <c r="A45" s="18"/>
      <c r="B45" s="19" t="s">
        <v>68</v>
      </c>
      <c r="C45" s="15" t="s">
        <v>64</v>
      </c>
      <c r="D45" s="54">
        <f>D43+D44</f>
        <v>344451.19000000006</v>
      </c>
      <c r="E45" s="34">
        <f>E43+E44</f>
        <v>603335.64789999998</v>
      </c>
      <c r="F45" s="33">
        <f>F43+F44</f>
        <v>939619.25788000005</v>
      </c>
      <c r="G45" s="33">
        <f>G43+G44</f>
        <v>556814.7023</v>
      </c>
      <c r="H45" s="23">
        <f t="shared" si="0"/>
        <v>59.259609424811458</v>
      </c>
      <c r="I45" s="33">
        <f>I41+I42+I44</f>
        <v>594678.10205639992</v>
      </c>
      <c r="J45" s="33">
        <f t="shared" si="7"/>
        <v>106.79999999999998</v>
      </c>
      <c r="K45" s="33">
        <f>K41+K42+K44</f>
        <v>627385.39766950195</v>
      </c>
      <c r="L45" s="33">
        <f t="shared" si="8"/>
        <v>105.50000000000001</v>
      </c>
      <c r="M45" s="24">
        <f t="shared" si="4"/>
        <v>66.770172323312067</v>
      </c>
      <c r="N45" s="25"/>
      <c r="O45" s="10"/>
      <c r="P45" s="10"/>
    </row>
    <row r="46" spans="1:24" ht="18.75" x14ac:dyDescent="0.25">
      <c r="A46" s="18"/>
      <c r="B46" s="19" t="s">
        <v>69</v>
      </c>
      <c r="C46" s="15" t="s">
        <v>64</v>
      </c>
      <c r="D46" s="54">
        <v>329460.73</v>
      </c>
      <c r="E46" s="34">
        <v>604492.9817</v>
      </c>
      <c r="F46" s="33">
        <v>1032205.3070800001</v>
      </c>
      <c r="G46" s="33">
        <f>G45</f>
        <v>556814.7023</v>
      </c>
      <c r="H46" s="23">
        <f t="shared" si="0"/>
        <v>53.944181305865399</v>
      </c>
      <c r="I46" s="33">
        <f>I45</f>
        <v>594678.10205639992</v>
      </c>
      <c r="J46" s="33">
        <f t="shared" si="7"/>
        <v>106.79999999999998</v>
      </c>
      <c r="K46" s="33">
        <f>K45</f>
        <v>627385.39766950195</v>
      </c>
      <c r="L46" s="33">
        <f t="shared" si="8"/>
        <v>105.50000000000001</v>
      </c>
      <c r="M46" s="24">
        <f t="shared" si="4"/>
        <v>60.781066844570788</v>
      </c>
      <c r="N46" s="25"/>
      <c r="O46" s="10"/>
      <c r="P46" s="10"/>
    </row>
    <row r="47" spans="1:24" ht="18.75" x14ac:dyDescent="0.25">
      <c r="A47" s="18"/>
      <c r="B47" s="19" t="s">
        <v>70</v>
      </c>
      <c r="C47" s="15" t="s">
        <v>64</v>
      </c>
      <c r="D47" s="54">
        <f>D45-D46</f>
        <v>14990.460000000079</v>
      </c>
      <c r="E47" s="34">
        <f>E45-E46</f>
        <v>-1157.3338000000222</v>
      </c>
      <c r="F47" s="33">
        <f>F45-F46</f>
        <v>-92586.049200000009</v>
      </c>
      <c r="G47" s="33">
        <f>G45-G46</f>
        <v>0</v>
      </c>
      <c r="H47" s="23">
        <f t="shared" si="0"/>
        <v>0</v>
      </c>
      <c r="I47" s="33">
        <f>I45-I46</f>
        <v>0</v>
      </c>
      <c r="J47" s="33"/>
      <c r="K47" s="33">
        <f>K45-K46</f>
        <v>0</v>
      </c>
      <c r="L47" s="33"/>
      <c r="M47" s="24"/>
      <c r="N47" s="25"/>
      <c r="O47" s="10"/>
      <c r="P47" s="10"/>
    </row>
    <row r="48" spans="1:24" ht="18.75" x14ac:dyDescent="0.25">
      <c r="A48" s="18"/>
      <c r="B48" s="19" t="s">
        <v>71</v>
      </c>
      <c r="C48" s="15" t="s">
        <v>24</v>
      </c>
      <c r="D48" s="54">
        <f>D47/D43*100</f>
        <v>4.6377509448238357</v>
      </c>
      <c r="E48" s="34">
        <f>E47/E43*100</f>
        <v>-0.2879989560915393</v>
      </c>
      <c r="F48" s="33">
        <f>F47/F43*100</f>
        <v>-20.46522769856799</v>
      </c>
      <c r="G48" s="33">
        <f>G47/G43*100</f>
        <v>0</v>
      </c>
      <c r="H48" s="23">
        <f t="shared" si="0"/>
        <v>0</v>
      </c>
      <c r="I48" s="33">
        <f>I47/I43*100</f>
        <v>0</v>
      </c>
      <c r="J48" s="33"/>
      <c r="K48" s="33">
        <f>K47/K43*100</f>
        <v>0</v>
      </c>
      <c r="L48" s="33"/>
      <c r="M48" s="24"/>
      <c r="N48" s="25"/>
      <c r="O48" s="10"/>
      <c r="P48" s="10"/>
    </row>
    <row r="49" spans="2:14" ht="15.75" thickBot="1" x14ac:dyDescent="0.3">
      <c r="B49" s="56"/>
      <c r="C49" s="56"/>
      <c r="D49" s="56"/>
      <c r="E49" s="57"/>
      <c r="F49" s="56"/>
      <c r="G49" s="56"/>
      <c r="H49" s="56"/>
      <c r="I49" s="56"/>
      <c r="J49" s="56"/>
      <c r="K49" s="56"/>
      <c r="L49" s="56"/>
      <c r="M49" s="56"/>
    </row>
    <row r="50" spans="2:14" x14ac:dyDescent="0.25">
      <c r="B50" s="59"/>
      <c r="C50" s="59"/>
      <c r="D50" s="59"/>
      <c r="E50" s="60"/>
      <c r="F50" s="59"/>
      <c r="G50" s="59"/>
      <c r="H50" s="59"/>
      <c r="I50" s="59"/>
      <c r="J50" s="59"/>
      <c r="K50" s="59"/>
      <c r="L50" s="59"/>
      <c r="M50" s="59"/>
      <c r="N50" s="59"/>
    </row>
    <row r="51" spans="2:14" x14ac:dyDescent="0.25">
      <c r="B51" s="61"/>
      <c r="C51" s="59"/>
      <c r="D51" s="59"/>
      <c r="E51" s="62"/>
      <c r="F51" s="63"/>
      <c r="G51" s="63"/>
      <c r="H51" s="59"/>
      <c r="I51" s="59"/>
      <c r="J51" s="59"/>
      <c r="K51" s="59"/>
      <c r="L51" s="59"/>
      <c r="M51" s="59"/>
      <c r="N51" s="59"/>
    </row>
    <row r="52" spans="2:14" x14ac:dyDescent="0.25">
      <c r="B52" s="60"/>
      <c r="C52" s="59"/>
      <c r="D52" s="59"/>
      <c r="E52" s="60"/>
      <c r="F52" s="59"/>
      <c r="G52" s="59"/>
      <c r="H52" s="59"/>
      <c r="I52" s="59"/>
      <c r="J52" s="59"/>
      <c r="K52" s="59"/>
      <c r="L52" s="59"/>
      <c r="M52" s="59"/>
      <c r="N52" s="59"/>
    </row>
    <row r="53" spans="2:14" x14ac:dyDescent="0.25">
      <c r="B53" s="60"/>
      <c r="C53" s="59"/>
      <c r="D53" s="59"/>
      <c r="E53" s="60"/>
      <c r="F53" s="59"/>
      <c r="G53" s="59"/>
      <c r="H53" s="59"/>
      <c r="I53" s="59"/>
      <c r="J53" s="59"/>
      <c r="K53" s="59"/>
      <c r="L53" s="59"/>
      <c r="M53" s="59"/>
      <c r="N53" s="59"/>
    </row>
    <row r="54" spans="2:14" x14ac:dyDescent="0.25">
      <c r="B54" s="59"/>
      <c r="C54" s="59"/>
      <c r="D54" s="59"/>
      <c r="E54" s="60"/>
      <c r="F54" s="59"/>
      <c r="G54" s="59"/>
      <c r="H54" s="59"/>
      <c r="I54" s="59"/>
      <c r="J54" s="59"/>
      <c r="K54" s="59"/>
      <c r="L54" s="59"/>
      <c r="M54" s="59"/>
      <c r="N54" s="59"/>
    </row>
    <row r="55" spans="2:14" x14ac:dyDescent="0.25">
      <c r="B55" s="60"/>
      <c r="C55" s="59"/>
      <c r="D55" s="59"/>
      <c r="E55" s="60"/>
      <c r="F55" s="59"/>
      <c r="G55" s="59"/>
      <c r="H55" s="59"/>
      <c r="I55" s="59"/>
      <c r="J55" s="59"/>
      <c r="K55" s="59"/>
      <c r="L55" s="59"/>
      <c r="M55" s="59"/>
      <c r="N55" s="59"/>
    </row>
    <row r="56" spans="2:14" x14ac:dyDescent="0.25">
      <c r="B56" s="59"/>
      <c r="C56" s="59"/>
      <c r="D56" s="59"/>
      <c r="E56" s="60"/>
      <c r="F56" s="59"/>
      <c r="G56" s="59"/>
      <c r="H56" s="59"/>
      <c r="I56" s="59"/>
      <c r="J56" s="59"/>
      <c r="K56" s="59"/>
      <c r="L56" s="59"/>
      <c r="M56" s="59"/>
      <c r="N56" s="59"/>
    </row>
    <row r="57" spans="2:14" x14ac:dyDescent="0.25">
      <c r="B57" s="60"/>
      <c r="C57" s="59"/>
      <c r="D57" s="59"/>
      <c r="E57" s="60"/>
      <c r="F57" s="59"/>
      <c r="G57" s="59"/>
      <c r="H57" s="59"/>
      <c r="I57" s="59"/>
      <c r="J57" s="59"/>
      <c r="K57" s="59"/>
      <c r="L57" s="59"/>
      <c r="M57" s="59"/>
      <c r="N57" s="59"/>
    </row>
    <row r="58" spans="2:14" x14ac:dyDescent="0.25">
      <c r="B58" s="59"/>
      <c r="C58" s="59"/>
      <c r="D58" s="59"/>
      <c r="E58" s="60"/>
      <c r="F58" s="59"/>
      <c r="G58" s="59"/>
      <c r="H58" s="59"/>
      <c r="I58" s="59"/>
      <c r="J58" s="59"/>
      <c r="K58" s="59"/>
      <c r="L58" s="59"/>
      <c r="M58" s="59"/>
      <c r="N58" s="59"/>
    </row>
    <row r="59" spans="2:14" x14ac:dyDescent="0.25">
      <c r="B59" s="60"/>
      <c r="C59" s="59"/>
      <c r="D59" s="59"/>
      <c r="E59" s="60"/>
      <c r="F59" s="59"/>
      <c r="G59" s="59"/>
      <c r="H59" s="59"/>
      <c r="I59" s="59"/>
      <c r="J59" s="59"/>
      <c r="K59" s="59"/>
      <c r="L59" s="59"/>
      <c r="M59" s="59"/>
      <c r="N59" s="59"/>
    </row>
    <row r="60" spans="2:14" x14ac:dyDescent="0.25">
      <c r="B60" s="59"/>
      <c r="C60" s="59"/>
      <c r="D60" s="59"/>
      <c r="E60" s="60"/>
      <c r="F60" s="59"/>
      <c r="G60" s="59"/>
      <c r="H60" s="59"/>
      <c r="I60" s="59"/>
      <c r="J60" s="59"/>
      <c r="K60" s="59"/>
      <c r="L60" s="59"/>
      <c r="M60" s="59"/>
      <c r="N60" s="59"/>
    </row>
    <row r="61" spans="2:14" x14ac:dyDescent="0.25">
      <c r="B61" s="60"/>
      <c r="C61" s="59"/>
      <c r="D61" s="59"/>
      <c r="E61" s="60"/>
      <c r="F61" s="59"/>
      <c r="G61" s="59"/>
      <c r="H61" s="59"/>
      <c r="I61" s="59"/>
      <c r="J61" s="59"/>
      <c r="K61" s="59"/>
      <c r="L61" s="59"/>
      <c r="M61" s="59"/>
      <c r="N61" s="59"/>
    </row>
    <row r="62" spans="2:14" x14ac:dyDescent="0.25">
      <c r="B62" s="59"/>
      <c r="C62" s="59"/>
      <c r="D62" s="59"/>
      <c r="E62" s="60"/>
      <c r="F62" s="59"/>
      <c r="G62" s="59"/>
      <c r="H62" s="59"/>
      <c r="I62" s="59"/>
      <c r="J62" s="59"/>
      <c r="K62" s="59"/>
      <c r="L62" s="59"/>
      <c r="M62" s="59"/>
      <c r="N62" s="59"/>
    </row>
    <row r="63" spans="2:14" x14ac:dyDescent="0.25">
      <c r="B63" s="60"/>
      <c r="C63" s="59"/>
      <c r="D63" s="59"/>
      <c r="E63" s="60"/>
      <c r="F63" s="59"/>
      <c r="G63" s="59"/>
      <c r="H63" s="59"/>
      <c r="I63" s="59"/>
      <c r="J63" s="59"/>
      <c r="K63" s="59"/>
      <c r="L63" s="59"/>
      <c r="M63" s="59"/>
      <c r="N63" s="59"/>
    </row>
    <row r="64" spans="2:14" x14ac:dyDescent="0.25">
      <c r="B64" s="60"/>
      <c r="C64" s="59"/>
      <c r="D64" s="59"/>
      <c r="E64" s="60"/>
      <c r="F64" s="59"/>
      <c r="G64" s="59"/>
      <c r="H64" s="59"/>
      <c r="I64" s="59"/>
      <c r="J64" s="59"/>
      <c r="K64" s="59"/>
      <c r="L64" s="59"/>
      <c r="M64" s="59"/>
      <c r="N64" s="59"/>
    </row>
    <row r="65" spans="2:14" x14ac:dyDescent="0.25">
      <c r="B65" s="59"/>
      <c r="C65" s="59"/>
      <c r="D65" s="59"/>
      <c r="E65" s="60"/>
      <c r="F65" s="59"/>
      <c r="G65" s="59"/>
      <c r="H65" s="59"/>
      <c r="I65" s="59"/>
      <c r="J65" s="59"/>
      <c r="K65" s="59"/>
      <c r="L65" s="59"/>
      <c r="M65" s="59"/>
      <c r="N65" s="59"/>
    </row>
    <row r="66" spans="2:14" x14ac:dyDescent="0.25">
      <c r="B66" s="60"/>
      <c r="C66" s="59"/>
      <c r="D66" s="59"/>
      <c r="E66" s="60"/>
      <c r="F66" s="59"/>
      <c r="G66" s="59"/>
      <c r="H66" s="59"/>
      <c r="I66" s="59"/>
      <c r="J66" s="59"/>
      <c r="K66" s="59"/>
      <c r="L66" s="59"/>
      <c r="M66" s="59"/>
      <c r="N66" s="59"/>
    </row>
    <row r="67" spans="2:14" x14ac:dyDescent="0.25">
      <c r="B67" s="59"/>
      <c r="C67" s="59"/>
      <c r="D67" s="59"/>
      <c r="E67" s="60"/>
      <c r="F67" s="59"/>
      <c r="G67" s="59"/>
      <c r="H67" s="59"/>
      <c r="I67" s="59"/>
      <c r="J67" s="59"/>
      <c r="K67" s="59"/>
      <c r="L67" s="59"/>
      <c r="M67" s="59"/>
      <c r="N67" s="59"/>
    </row>
    <row r="68" spans="2:14" x14ac:dyDescent="0.25">
      <c r="B68" s="64"/>
      <c r="C68" s="59"/>
      <c r="D68" s="59"/>
      <c r="E68" s="60"/>
      <c r="F68" s="59"/>
      <c r="G68" s="59"/>
      <c r="H68" s="59"/>
      <c r="I68" s="59"/>
      <c r="J68" s="59"/>
      <c r="K68" s="59"/>
      <c r="L68" s="59"/>
      <c r="M68" s="59"/>
      <c r="N68" s="59"/>
    </row>
    <row r="69" spans="2:14" x14ac:dyDescent="0.25">
      <c r="B69" s="59"/>
      <c r="C69" s="59"/>
      <c r="D69" s="59"/>
      <c r="E69" s="60"/>
      <c r="F69" s="59"/>
      <c r="G69" s="59"/>
      <c r="H69" s="59"/>
      <c r="I69" s="59"/>
      <c r="J69" s="59"/>
      <c r="K69" s="59"/>
      <c r="L69" s="59"/>
      <c r="M69" s="59"/>
      <c r="N69" s="59"/>
    </row>
    <row r="70" spans="2:14" x14ac:dyDescent="0.25">
      <c r="B70" s="59"/>
      <c r="C70" s="59"/>
      <c r="D70" s="59"/>
      <c r="E70" s="60"/>
      <c r="F70" s="59"/>
      <c r="G70" s="59"/>
      <c r="H70" s="59"/>
      <c r="I70" s="59"/>
      <c r="J70" s="59"/>
      <c r="K70" s="59"/>
      <c r="L70" s="59"/>
      <c r="M70" s="59"/>
      <c r="N70" s="59"/>
    </row>
  </sheetData>
  <mergeCells count="10">
    <mergeCell ref="H1:M1"/>
    <mergeCell ref="A2:M2"/>
    <mergeCell ref="A3:M3"/>
    <mergeCell ref="A4:A5"/>
    <mergeCell ref="B4:B5"/>
    <mergeCell ref="C4:C5"/>
    <mergeCell ref="E4:E5"/>
    <mergeCell ref="G4:H4"/>
    <mergeCell ref="I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2015-12-09T01:48:03Z</dcterms:modified>
</cp:coreProperties>
</file>