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 Немец Е.С\МЦП\Программа 2017-2022гг\УИО МЦП 2017-22 гг\"/>
    </mc:Choice>
  </mc:AlternateContent>
  <bookViews>
    <workbookView xWindow="120" yWindow="135" windowWidth="18975" windowHeight="11025" activeTab="3"/>
  </bookViews>
  <sheets>
    <sheet name="Земля-приложение 3" sheetId="4" r:id="rId1"/>
    <sheet name="Имущество-приложение 4" sheetId="2" r:id="rId2"/>
    <sheet name="ИТОГО-приложение1" sheetId="3" r:id="rId3"/>
    <sheet name="индикаторы2" sheetId="5" r:id="rId4"/>
  </sheets>
  <definedNames>
    <definedName name="_xlnm.Print_Area" localSheetId="0">'Земля-приложение 3'!$A$1:$H$38</definedName>
    <definedName name="_xlnm.Print_Area" localSheetId="1">'Имущество-приложение 4'!$A$1:$H$69</definedName>
    <definedName name="_xlnm.Print_Area" localSheetId="2">'ИТОГО-приложение1'!$A$1:$H$54</definedName>
  </definedNames>
  <calcPr calcId="152511"/>
</workbook>
</file>

<file path=xl/calcChain.xml><?xml version="1.0" encoding="utf-8"?>
<calcChain xmlns="http://schemas.openxmlformats.org/spreadsheetml/2006/main">
  <c r="E29" i="5" l="1"/>
  <c r="E25" i="5"/>
  <c r="E20" i="5"/>
  <c r="C66" i="2" l="1"/>
  <c r="F66" i="2"/>
  <c r="F19" i="2" l="1"/>
  <c r="C69" i="2"/>
  <c r="C49" i="3" l="1"/>
  <c r="C17" i="3" s="1"/>
  <c r="F40" i="2" l="1"/>
  <c r="F18" i="2" l="1"/>
  <c r="C28" i="3" l="1"/>
  <c r="F25" i="4"/>
  <c r="C35" i="2"/>
  <c r="C68" i="2" l="1"/>
  <c r="C18" i="2" s="1"/>
  <c r="C67" i="2"/>
  <c r="F52" i="3" l="1"/>
  <c r="F21" i="4"/>
  <c r="F27" i="3"/>
  <c r="C27" i="3" s="1"/>
  <c r="C98" i="3" l="1"/>
  <c r="F97" i="3"/>
  <c r="C97" i="3" s="1"/>
  <c r="C64" i="2"/>
  <c r="F63" i="2"/>
  <c r="C63" i="2" s="1"/>
  <c r="J50" i="2"/>
  <c r="J49" i="2"/>
  <c r="C57" i="2" l="1"/>
  <c r="C56" i="2"/>
  <c r="F48" i="2"/>
  <c r="C48" i="2" s="1"/>
  <c r="F32" i="2"/>
  <c r="F33" i="2" s="1"/>
  <c r="F24" i="2"/>
  <c r="F25" i="2" s="1"/>
  <c r="C35" i="4"/>
  <c r="C34" i="4"/>
  <c r="C33" i="4"/>
  <c r="C32" i="4"/>
  <c r="C31" i="4"/>
  <c r="C30" i="4"/>
  <c r="F29" i="4"/>
  <c r="C23" i="4"/>
  <c r="C22" i="4"/>
  <c r="F14" i="4"/>
  <c r="F25" i="3" s="1"/>
  <c r="C46" i="3"/>
  <c r="C45" i="3"/>
  <c r="C44" i="3"/>
  <c r="C43" i="3"/>
  <c r="C42" i="3"/>
  <c r="C41" i="3"/>
  <c r="C33" i="3"/>
  <c r="C90" i="3"/>
  <c r="F16" i="2" l="1"/>
  <c r="C32" i="2"/>
  <c r="C15" i="4"/>
  <c r="C24" i="2"/>
  <c r="C50" i="2"/>
  <c r="C41" i="2"/>
  <c r="C25" i="2"/>
  <c r="C33" i="2"/>
  <c r="C40" i="2"/>
  <c r="F15" i="2"/>
  <c r="C29" i="4"/>
  <c r="C14" i="4"/>
  <c r="F15" i="4"/>
  <c r="F26" i="3" s="1"/>
  <c r="C25" i="3"/>
  <c r="F91" i="3"/>
  <c r="F82" i="3"/>
  <c r="C82" i="3" s="1"/>
  <c r="F74" i="3"/>
  <c r="C74" i="3" s="1"/>
  <c r="F66" i="3"/>
  <c r="F58" i="3"/>
  <c r="C58" i="3" s="1"/>
  <c r="F40" i="3"/>
  <c r="F17" i="2" l="1"/>
  <c r="F51" i="3" s="1"/>
  <c r="C51" i="3" s="1"/>
  <c r="F49" i="3"/>
  <c r="F17" i="3" s="1"/>
  <c r="C49" i="2"/>
  <c r="C16" i="2" s="1"/>
  <c r="F50" i="3"/>
  <c r="C50" i="3" s="1"/>
  <c r="C66" i="3"/>
  <c r="C15" i="2"/>
  <c r="F92" i="3"/>
  <c r="C92" i="3" s="1"/>
  <c r="C91" i="3"/>
  <c r="C35" i="3"/>
  <c r="C34" i="3"/>
  <c r="C26" i="3" s="1"/>
  <c r="C58" i="2"/>
  <c r="C34" i="2"/>
  <c r="C51" i="2"/>
  <c r="C26" i="2"/>
  <c r="C42" i="2"/>
  <c r="C24" i="4"/>
  <c r="C83" i="3"/>
  <c r="F59" i="3"/>
  <c r="F75" i="3"/>
  <c r="C75" i="3" s="1"/>
  <c r="F67" i="3"/>
  <c r="C67" i="3" s="1"/>
  <c r="C40" i="3"/>
  <c r="C17" i="2" l="1"/>
  <c r="C36" i="3"/>
  <c r="F93" i="3"/>
  <c r="C93" i="3" s="1"/>
  <c r="F60" i="3"/>
  <c r="C60" i="3" s="1"/>
  <c r="C59" i="3"/>
  <c r="C59" i="2"/>
  <c r="C27" i="2"/>
  <c r="C52" i="2"/>
  <c r="C53" i="2"/>
  <c r="F47" i="2"/>
  <c r="C43" i="2"/>
  <c r="C16" i="4"/>
  <c r="F17" i="4"/>
  <c r="F28" i="3" s="1"/>
  <c r="C25" i="4"/>
  <c r="C17" i="4" s="1"/>
  <c r="F18" i="3"/>
  <c r="F76" i="3"/>
  <c r="C76" i="3" s="1"/>
  <c r="F68" i="3"/>
  <c r="C68" i="3" s="1"/>
  <c r="C52" i="3" l="1"/>
  <c r="C47" i="2"/>
  <c r="C37" i="3"/>
  <c r="F61" i="3"/>
  <c r="C61" i="3" s="1"/>
  <c r="F94" i="3"/>
  <c r="C94" i="3" s="1"/>
  <c r="C85" i="3"/>
  <c r="C84" i="3"/>
  <c r="C19" i="3" s="1"/>
  <c r="C18" i="3"/>
  <c r="C60" i="2"/>
  <c r="C44" i="2"/>
  <c r="C36" i="2"/>
  <c r="C28" i="2"/>
  <c r="C26" i="4"/>
  <c r="C18" i="4" s="1"/>
  <c r="F18" i="4"/>
  <c r="F29" i="3" s="1"/>
  <c r="C29" i="3" s="1"/>
  <c r="F19" i="3"/>
  <c r="F77" i="3"/>
  <c r="C77" i="3" s="1"/>
  <c r="F62" i="3"/>
  <c r="C62" i="3" s="1"/>
  <c r="F69" i="3"/>
  <c r="C69" i="3" s="1"/>
  <c r="C19" i="2" l="1"/>
  <c r="F53" i="3"/>
  <c r="C53" i="3" s="1"/>
  <c r="F95" i="3"/>
  <c r="C95" i="3" s="1"/>
  <c r="C89" i="3" s="1"/>
  <c r="F32" i="3"/>
  <c r="C20" i="3"/>
  <c r="C86" i="3"/>
  <c r="C38" i="3"/>
  <c r="C30" i="3" s="1"/>
  <c r="C24" i="3" s="1"/>
  <c r="C61" i="2"/>
  <c r="C55" i="2" s="1"/>
  <c r="F55" i="2"/>
  <c r="C29" i="2"/>
  <c r="C23" i="2" s="1"/>
  <c r="F20" i="2"/>
  <c r="F54" i="3" s="1"/>
  <c r="F23" i="2"/>
  <c r="C45" i="2"/>
  <c r="C39" i="2" s="1"/>
  <c r="F39" i="2"/>
  <c r="C37" i="2"/>
  <c r="C31" i="2" s="1"/>
  <c r="F31" i="2"/>
  <c r="C27" i="4"/>
  <c r="F19" i="4"/>
  <c r="F30" i="3" s="1"/>
  <c r="F24" i="3" s="1"/>
  <c r="F13" i="4"/>
  <c r="F20" i="3"/>
  <c r="F70" i="3"/>
  <c r="C70" i="3" s="1"/>
  <c r="F78" i="3"/>
  <c r="C78" i="3" s="1"/>
  <c r="F63" i="3"/>
  <c r="C63" i="3" s="1"/>
  <c r="F14" i="2" l="1"/>
  <c r="C54" i="3"/>
  <c r="C22" i="3" s="1"/>
  <c r="F89" i="3"/>
  <c r="C32" i="3"/>
  <c r="C87" i="3"/>
  <c r="C81" i="3" s="1"/>
  <c r="C57" i="3"/>
  <c r="C20" i="2"/>
  <c r="C14" i="2" s="1"/>
  <c r="C19" i="4"/>
  <c r="C21" i="4"/>
  <c r="C13" i="4" s="1"/>
  <c r="F21" i="3"/>
  <c r="F79" i="3"/>
  <c r="C79" i="3" s="1"/>
  <c r="C73" i="3" s="1"/>
  <c r="F71" i="3"/>
  <c r="C71" i="3" s="1"/>
  <c r="C65" i="3" s="1"/>
  <c r="F57" i="3"/>
  <c r="F81" i="3" l="1"/>
  <c r="C21" i="3"/>
  <c r="F73" i="3"/>
  <c r="F22" i="3"/>
  <c r="F65" i="3"/>
  <c r="C48" i="3" l="1"/>
  <c r="C16" i="3" s="1"/>
  <c r="F48" i="3"/>
  <c r="F16" i="3" s="1"/>
</calcChain>
</file>

<file path=xl/sharedStrings.xml><?xml version="1.0" encoding="utf-8"?>
<sst xmlns="http://schemas.openxmlformats.org/spreadsheetml/2006/main" count="202" uniqueCount="119">
  <si>
    <t>Номер проекта</t>
  </si>
  <si>
    <t>Наименование проекта (раздел, объект, мероприятие)</t>
  </si>
  <si>
    <t>Всего финансовых средств</t>
  </si>
  <si>
    <t>Иные источники</t>
  </si>
  <si>
    <t>Исполнители</t>
  </si>
  <si>
    <t>ВСЕГО</t>
  </si>
  <si>
    <t>1.1.</t>
  </si>
  <si>
    <t>1.2.</t>
  </si>
  <si>
    <t>2.1.</t>
  </si>
  <si>
    <t>2.2.</t>
  </si>
  <si>
    <t>2.3.</t>
  </si>
  <si>
    <t>УИО Администрации МО "Город Мирный"</t>
  </si>
  <si>
    <t>2. Подпрограмма "Управление муниципальным имуществом"</t>
  </si>
  <si>
    <t>Мероприятие «проведение землеустроительных работ по определению границ земельных участков с постановкой на кадастровый учет"</t>
  </si>
  <si>
    <t>Приложение 1</t>
  </si>
  <si>
    <t>ПЕРЕЧЕНЬ ПРОГРАММНЫХ МЕРОПРИЯТИЙ</t>
  </si>
  <si>
    <t>2.1.1.</t>
  </si>
  <si>
    <t>2.1.2.</t>
  </si>
  <si>
    <t>2.1.3.</t>
  </si>
  <si>
    <t>"Формирование муниципальной собственности"</t>
  </si>
  <si>
    <t>«Проведение технической инвентаризации, подготовка технических планов и постановка на кадастровый учет объектов"</t>
  </si>
  <si>
    <t>«Оплата жилищно-  коммунальных услуг за объекты муниципальной собственности МО «Город Мирный», находящиеся в казне и не предоставленные по  договорам найма, аренды, безвозмездного пользования и т.д."</t>
  </si>
  <si>
    <t xml:space="preserve"> «Взнос на капитальный ремонт общего имущества в многоквартирных жилых домах, за жилые и нежилые помещения, находящиеся в муниципальной собственности муниципального образования "Город Мирный" и расположенные в многоквартирных жилых домах"</t>
  </si>
  <si>
    <t>«Проведение независимой оценки для определения рыночной стоимости, материального ущерба, права аренды муниципального имущества, в том числе земельных участков"</t>
  </si>
  <si>
    <t>«Страхование объектов муниципальной собственности муниципального образования «Город Мирный»</t>
  </si>
  <si>
    <t xml:space="preserve"> к подпрограмме "Управление муниципальным имуществом"</t>
  </si>
  <si>
    <t>Система программных мероприятий подпрограммы "Управление муниципальным имуществом"</t>
  </si>
  <si>
    <t xml:space="preserve"> к подпрограмме "Управление земельными ресурсами"</t>
  </si>
  <si>
    <t>«Выкуп земельных участков в случае изъятия для муниципальных нужд"</t>
  </si>
  <si>
    <t>1. Подпрограмма "Управление земельными ресурсами"</t>
  </si>
  <si>
    <t>Приложение 2</t>
  </si>
  <si>
    <t>Государственный бюджет Республики Саха (Якутия)</t>
  </si>
  <si>
    <t>Бюджет МО "Мирнинский район"</t>
  </si>
  <si>
    <t>Бюджет МО "Город Мирный"</t>
  </si>
  <si>
    <t xml:space="preserve">  "Управление собственностью" на 2017-2022 гг."</t>
  </si>
  <si>
    <t>1.</t>
  </si>
  <si>
    <t>Система программных мероприятий подпрограммы "Управление земельными ресурсами"</t>
  </si>
  <si>
    <t>1.1.1.</t>
  </si>
  <si>
    <t>1.1.2.</t>
  </si>
  <si>
    <t>1.1.3.</t>
  </si>
  <si>
    <t>1.3.</t>
  </si>
  <si>
    <t xml:space="preserve">  </t>
  </si>
  <si>
    <t xml:space="preserve">к Постановлению городской Администрации </t>
  </si>
  <si>
    <t>перенесли 319215 на 2018 МК</t>
  </si>
  <si>
    <t>перенесли 473097 на 2019 МК</t>
  </si>
  <si>
    <t>добавили 3192018 с 2017</t>
  </si>
  <si>
    <t>добавили 473097 с 2018</t>
  </si>
  <si>
    <t>перенесли 99000 на 2019</t>
  </si>
  <si>
    <t>225144+99000</t>
  </si>
  <si>
    <t xml:space="preserve">1.4. </t>
  </si>
  <si>
    <t>«Ограничение доступа на объекте муниципальной собственности (незавершенное стрительство) в мкр. Заречный"</t>
  </si>
  <si>
    <t>«Проведение мероприятий по ограничению доступа (установка металлических решеток) на объекте незавершенного строительства"</t>
  </si>
  <si>
    <t>руб.</t>
  </si>
  <si>
    <t>было 2145641, 490000 передвинули на техпаспорта</t>
  </si>
  <si>
    <t xml:space="preserve"> муниципальной программы  "Управление собственностью" на 2017-2022 гг."</t>
  </si>
  <si>
    <t>муниципальной программы  "Управление собственностью" на 2017-2022 гг."</t>
  </si>
  <si>
    <t>было 1774570, стало 1730646 (по смете)</t>
  </si>
  <si>
    <t>было 238878, стало по смете и УЭиФ 238227</t>
  </si>
  <si>
    <t>было 2356094, изменили смету на 2219398+429077, потом сняли 164012 (при этом 429077 из 2019 г)</t>
  </si>
  <si>
    <t>Система программных мероприятий муниципальной программы МО "Город Мирный"  "Управление собственностью 2017-2022 гг."</t>
  </si>
  <si>
    <t xml:space="preserve">к муниципальной программе </t>
  </si>
  <si>
    <t>было 238878, изм.смету на 245016, добавили 383426(164012из страх.+219414)</t>
  </si>
  <si>
    <t>добавили 477113 на лыжную базу (решетки), сняли экономию 243265,93, осталось 213472</t>
  </si>
  <si>
    <t>1.5.</t>
  </si>
  <si>
    <t>добавили на УЖКХ в декабре 2019</t>
  </si>
  <si>
    <t>МКУ "УЖКХ"</t>
  </si>
  <si>
    <t>УИО Администрации МО "Город Мирный", МКУ "УЖКХ"</t>
  </si>
  <si>
    <t>«Проведение работ по устройству муниципального имущества"</t>
  </si>
  <si>
    <t>было 836073, изм.смету 821244, 25.06добавили889305</t>
  </si>
  <si>
    <t>было 1774570, стало 1730646 (по смете),25.06убрали889305</t>
  </si>
  <si>
    <t>ранее 2358278, изм.смету 1338886 + 1 рубль</t>
  </si>
  <si>
    <t>добавили на УЖКХ 129550, на банер 533600</t>
  </si>
  <si>
    <t>от "_____"__________2021 г. № __________</t>
  </si>
  <si>
    <t>сняли на жку 138477,70</t>
  </si>
  <si>
    <t>сняли 991670,24</t>
  </si>
  <si>
    <t>сняли 509861,70</t>
  </si>
  <si>
    <t>сняли 203806,56</t>
  </si>
  <si>
    <t>добавили 1143 816,20</t>
  </si>
  <si>
    <t>добавили 700000 и 50000</t>
  </si>
  <si>
    <t>Приложение 3</t>
  </si>
  <si>
    <t>Приложение 4</t>
  </si>
  <si>
    <t xml:space="preserve"> к муниципальной программе</t>
  </si>
  <si>
    <t>" Управление собственностью" на 2017-2022 гг."</t>
  </si>
  <si>
    <t>СИСТЕМА ИНДИКАТОРОВ (ПОКАЗАТЕЛЕЙ)</t>
  </si>
  <si>
    <t>муниципальной программы «Управление собственностью" на 2017-2022 гг.» МО «Город Мирный»</t>
  </si>
  <si>
    <t>№ п.п.</t>
  </si>
  <si>
    <t>Программные   мероприятия,  обеспечивающие  выполнение задачи</t>
  </si>
  <si>
    <t xml:space="preserve">Ожидаемый результат (индикатор) от реализованных программных мероприятий (в натуральном  выражении)   </t>
  </si>
  <si>
    <t>Базовый год (2016 г.)</t>
  </si>
  <si>
    <t>Значения индикаторов (показателей)</t>
  </si>
  <si>
    <t>прогнозный период</t>
  </si>
  <si>
    <t>Всего 2017-2022 гг.</t>
  </si>
  <si>
    <t>2017 г.</t>
  </si>
  <si>
    <t>2018 г.</t>
  </si>
  <si>
    <t>2019 г.</t>
  </si>
  <si>
    <t>2020 г.</t>
  </si>
  <si>
    <t>2021 г.</t>
  </si>
  <si>
    <t>2022 г.</t>
  </si>
  <si>
    <t>Подпрограмма «Управление земельными ресурсами»</t>
  </si>
  <si>
    <t>Цель: Эффективное управление, владение, пользование и распоряжение земельными участками</t>
  </si>
  <si>
    <t>Задача 1: Формирование земельных участков под объектами муниципальной собственности и для проведения аукционов по продаже права</t>
  </si>
  <si>
    <r>
      <t>Мероприятие "П</t>
    </r>
    <r>
      <rPr>
        <sz val="9"/>
        <color theme="1"/>
        <rFont val="Arial"/>
        <family val="2"/>
        <charset val="204"/>
      </rPr>
      <t>роведение комплексных землеустроительных и кадастровых работ"</t>
    </r>
  </si>
  <si>
    <t>Количество кадастровых паспортов или схем расположения земельного участка</t>
  </si>
  <si>
    <r>
      <rPr>
        <b/>
        <sz val="9"/>
        <color theme="1"/>
        <rFont val="Arial"/>
        <family val="2"/>
        <charset val="204"/>
      </rPr>
      <t>Мероприятие</t>
    </r>
    <r>
      <rPr>
        <sz val="9"/>
        <color theme="1"/>
        <rFont val="Arial"/>
        <family val="2"/>
        <charset val="204"/>
      </rPr>
      <t xml:space="preserve"> "Выкуп земельных участков"</t>
    </r>
  </si>
  <si>
    <t>Заключенные соглашения об изъятии земельных участков для муниципальных нужд</t>
  </si>
  <si>
    <t>Подпрограмма «Управление муниципальным имуществом»</t>
  </si>
  <si>
    <t>Цель: совершенствование учета и формирование муниципального имущества, эффективное управление муниципальным имуществом</t>
  </si>
  <si>
    <t>Задача 1: Формирование муниципальной собственности, реализация полномочий собственника муниципального имущества</t>
  </si>
  <si>
    <r>
      <t>Мероприятие "П</t>
    </r>
    <r>
      <rPr>
        <sz val="9"/>
        <color theme="1"/>
        <rFont val="Arial"/>
        <family val="2"/>
        <charset val="204"/>
      </rPr>
      <t>роведение технической инвентаризация объектов, подготовка технических планов или паспортов, постановка на кадастровый учет объектов"</t>
    </r>
  </si>
  <si>
    <t>Количество кадастровых или технических паспортов (планов)</t>
  </si>
  <si>
    <r>
      <t>Мероприятие "О</t>
    </r>
    <r>
      <rPr>
        <sz val="9"/>
        <color theme="1"/>
        <rFont val="Arial"/>
        <family val="2"/>
        <charset val="204"/>
      </rPr>
      <t>плата жилищно-коммунальных услуг за объекты муниципальной собственности МО «Город Мирный», находящиеся в казне и не предоставленные по договорам социального, аренды, безвозмездного пользования и т.д."</t>
    </r>
  </si>
  <si>
    <t>Оплата по выставленным счетам за предоставление жилищно-коммунальных услуг</t>
  </si>
  <si>
    <r>
      <t>Мероприятие "В</t>
    </r>
    <r>
      <rPr>
        <sz val="9"/>
        <color theme="1"/>
        <rFont val="Arial"/>
        <family val="2"/>
        <charset val="204"/>
      </rPr>
      <t>знос на капитальный ремонт общего имущества в многоквартирных жилых домах, за жилые и нежилые помещения, расположенных в многоквартирных домах, находящиеся в собственности МО «Город Мирный»</t>
    </r>
  </si>
  <si>
    <t>Оплата по взносу на капитальный ремонт общего имущества МКД</t>
  </si>
  <si>
    <t>Задача 2: Управление муниципальным имуществом</t>
  </si>
  <si>
    <r>
      <t>Мероприятие "П</t>
    </r>
    <r>
      <rPr>
        <sz val="9"/>
        <color theme="1"/>
        <rFont val="Arial"/>
        <family val="2"/>
        <charset val="204"/>
      </rPr>
      <t>роведение независимой оценки материального ущерба, определение рыночной стоимости или права аренды муниципального имущества, а так же земельных участков, расположенных на территории МО "Город Мирный"</t>
    </r>
  </si>
  <si>
    <t>Отчет об оценке</t>
  </si>
  <si>
    <r>
      <t>Мероприятие "С</t>
    </r>
    <r>
      <rPr>
        <sz val="9"/>
        <color theme="1"/>
        <rFont val="Arial"/>
        <family val="2"/>
        <charset val="204"/>
      </rPr>
      <t>трахование объектов муниципальной собственности"</t>
    </r>
  </si>
  <si>
    <t>Застрахованные объекты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</si>
</sst>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8"/>
      <name val="Arial"/>
      <family val="2"/>
      <charset val="204"/>
    </font>
    <font>
      <u/>
      <sz val="1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" fillId="5" borderId="4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BreakPreview" zoomScaleNormal="100" zoomScaleSheetLayoutView="100" workbookViewId="0">
      <selection activeCell="A8" sqref="A8:H8"/>
    </sheetView>
  </sheetViews>
  <sheetFormatPr defaultColWidth="9.140625" defaultRowHeight="14.25" x14ac:dyDescent="0.2"/>
  <cols>
    <col min="1" max="1" width="8.85546875" style="2" customWidth="1"/>
    <col min="2" max="2" width="28.42578125" style="2" customWidth="1"/>
    <col min="3" max="3" width="26.85546875" style="2" customWidth="1"/>
    <col min="4" max="4" width="27.85546875" style="2" customWidth="1"/>
    <col min="5" max="5" width="26.42578125" style="2" customWidth="1"/>
    <col min="6" max="6" width="26.5703125" style="2" customWidth="1"/>
    <col min="7" max="7" width="21.5703125" style="2" customWidth="1"/>
    <col min="8" max="8" width="24.85546875" style="2" customWidth="1"/>
    <col min="9" max="9" width="55.85546875" style="2" customWidth="1"/>
    <col min="10" max="10" width="32" style="2" customWidth="1"/>
    <col min="11" max="11" width="6.42578125" style="2" customWidth="1"/>
    <col min="12" max="12" width="34.42578125" style="2" customWidth="1"/>
    <col min="13" max="13" width="19.5703125" style="2" customWidth="1"/>
    <col min="14" max="14" width="8.140625" style="2" customWidth="1"/>
    <col min="15" max="15" width="20.42578125" style="2" customWidth="1"/>
    <col min="16" max="16" width="5.28515625" style="2" customWidth="1"/>
    <col min="17" max="17" width="8.28515625" style="2" customWidth="1"/>
    <col min="18" max="18" width="6.85546875" style="2" customWidth="1"/>
    <col min="19" max="19" width="20.140625" style="25" customWidth="1"/>
    <col min="20" max="20" width="10.28515625" style="2" customWidth="1"/>
    <col min="21" max="21" width="16.85546875" style="3" customWidth="1"/>
    <col min="22" max="22" width="7.7109375" style="2" customWidth="1"/>
    <col min="23" max="23" width="44" style="4" customWidth="1"/>
    <col min="24" max="24" width="13.140625" style="2" customWidth="1"/>
    <col min="25" max="25" width="31.5703125" style="2" customWidth="1"/>
    <col min="26" max="16384" width="9.140625" style="2"/>
  </cols>
  <sheetData>
    <row r="1" spans="1:23" x14ac:dyDescent="0.2">
      <c r="H1" s="65" t="s">
        <v>79</v>
      </c>
    </row>
    <row r="2" spans="1:23" x14ac:dyDescent="0.2">
      <c r="H2" s="63" t="s">
        <v>42</v>
      </c>
    </row>
    <row r="3" spans="1:23" x14ac:dyDescent="0.2">
      <c r="H3" s="63" t="s">
        <v>72</v>
      </c>
    </row>
    <row r="5" spans="1:23" ht="14.25" customHeight="1" x14ac:dyDescent="0.2">
      <c r="E5" s="109" t="s">
        <v>14</v>
      </c>
      <c r="F5" s="109"/>
      <c r="G5" s="109"/>
      <c r="H5" s="109"/>
      <c r="I5" s="36"/>
      <c r="J5" s="36"/>
      <c r="K5" s="36"/>
      <c r="L5" s="36"/>
      <c r="M5" s="36"/>
      <c r="N5" s="36"/>
      <c r="O5" s="36"/>
      <c r="P5" s="40"/>
      <c r="Q5" s="40"/>
      <c r="R5" s="40"/>
    </row>
    <row r="6" spans="1:23" s="5" customFormat="1" ht="14.25" customHeight="1" x14ac:dyDescent="0.2">
      <c r="E6" s="109" t="s">
        <v>27</v>
      </c>
      <c r="F6" s="109"/>
      <c r="G6" s="109"/>
      <c r="H6" s="109"/>
      <c r="I6" s="36"/>
      <c r="J6" s="36"/>
      <c r="K6" s="36"/>
      <c r="L6" s="36"/>
      <c r="M6" s="36"/>
      <c r="N6" s="36"/>
      <c r="O6" s="36"/>
      <c r="P6" s="36"/>
      <c r="Q6" s="36"/>
      <c r="R6" s="36"/>
      <c r="U6" s="6"/>
      <c r="W6" s="7"/>
    </row>
    <row r="7" spans="1:23" s="5" customFormat="1" ht="16.5" customHeight="1" x14ac:dyDescent="0.2">
      <c r="E7" s="55"/>
      <c r="F7" s="55"/>
      <c r="G7" s="56"/>
      <c r="H7" s="42" t="s">
        <v>55</v>
      </c>
      <c r="I7" s="37"/>
      <c r="J7" s="37"/>
      <c r="K7" s="37"/>
      <c r="L7" s="37"/>
      <c r="M7" s="37"/>
      <c r="N7" s="37"/>
      <c r="O7" s="37"/>
      <c r="P7" s="37"/>
      <c r="R7" s="37"/>
      <c r="U7" s="6"/>
      <c r="W7" s="7"/>
    </row>
    <row r="8" spans="1:23" ht="33" customHeight="1" x14ac:dyDescent="0.25">
      <c r="A8" s="114" t="s">
        <v>36</v>
      </c>
      <c r="B8" s="114"/>
      <c r="C8" s="114"/>
      <c r="D8" s="114"/>
      <c r="E8" s="114"/>
      <c r="F8" s="114"/>
      <c r="G8" s="114"/>
      <c r="H8" s="114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3" ht="21.75" customHeight="1" x14ac:dyDescent="0.2">
      <c r="A9" s="115" t="s">
        <v>15</v>
      </c>
      <c r="B9" s="115"/>
      <c r="C9" s="115"/>
      <c r="D9" s="115"/>
      <c r="E9" s="115"/>
      <c r="F9" s="115"/>
      <c r="G9" s="115"/>
      <c r="H9" s="11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23" ht="15.75" customHeight="1" x14ac:dyDescent="0.25">
      <c r="C10" s="8"/>
      <c r="H10" s="69" t="s">
        <v>52</v>
      </c>
    </row>
    <row r="11" spans="1:23" s="45" customFormat="1" ht="35.25" customHeight="1" x14ac:dyDescent="0.25">
      <c r="A11" s="43" t="s">
        <v>0</v>
      </c>
      <c r="B11" s="43" t="s">
        <v>1</v>
      </c>
      <c r="C11" s="43" t="s">
        <v>2</v>
      </c>
      <c r="D11" s="44" t="s">
        <v>31</v>
      </c>
      <c r="E11" s="44" t="s">
        <v>32</v>
      </c>
      <c r="F11" s="44" t="s">
        <v>33</v>
      </c>
      <c r="G11" s="44" t="s">
        <v>3</v>
      </c>
      <c r="H11" s="38" t="s">
        <v>4</v>
      </c>
      <c r="J11" s="46"/>
    </row>
    <row r="12" spans="1:2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38">
        <v>8</v>
      </c>
      <c r="J12" s="3"/>
      <c r="L12" s="4"/>
      <c r="S12" s="2"/>
      <c r="U12" s="2"/>
      <c r="W12" s="2"/>
    </row>
    <row r="13" spans="1:23" ht="14.1" customHeight="1" x14ac:dyDescent="0.2">
      <c r="A13" s="58" t="s">
        <v>35</v>
      </c>
      <c r="B13" s="21" t="s">
        <v>5</v>
      </c>
      <c r="C13" s="86">
        <f t="shared" ref="C13:C19" si="0">C21+C29</f>
        <v>7875982.2999999998</v>
      </c>
      <c r="D13" s="30"/>
      <c r="E13" s="30"/>
      <c r="F13" s="86">
        <f t="shared" ref="F13:F19" si="1">F21+F29</f>
        <v>7875982.2999999998</v>
      </c>
      <c r="G13" s="22"/>
      <c r="H13" s="59"/>
      <c r="J13" s="3"/>
      <c r="L13" s="4"/>
      <c r="S13" s="2"/>
      <c r="U13" s="2"/>
      <c r="W13" s="2"/>
    </row>
    <row r="14" spans="1:23" ht="14.1" customHeight="1" x14ac:dyDescent="0.2">
      <c r="A14" s="20"/>
      <c r="B14" s="13">
        <v>2017</v>
      </c>
      <c r="C14" s="87">
        <f t="shared" si="0"/>
        <v>1166539</v>
      </c>
      <c r="D14" s="28"/>
      <c r="E14" s="28"/>
      <c r="F14" s="87">
        <f t="shared" si="1"/>
        <v>1166539</v>
      </c>
      <c r="G14" s="20"/>
      <c r="H14" s="110" t="s">
        <v>11</v>
      </c>
      <c r="J14" s="3"/>
      <c r="L14" s="4"/>
      <c r="S14" s="2"/>
      <c r="U14" s="2"/>
      <c r="W14" s="2"/>
    </row>
    <row r="15" spans="1:23" ht="14.1" customHeight="1" x14ac:dyDescent="0.2">
      <c r="A15" s="20"/>
      <c r="B15" s="16">
        <v>2018</v>
      </c>
      <c r="C15" s="87">
        <f t="shared" si="0"/>
        <v>1422503</v>
      </c>
      <c r="D15" s="27"/>
      <c r="E15" s="27"/>
      <c r="F15" s="87">
        <f t="shared" si="1"/>
        <v>1422503</v>
      </c>
      <c r="G15" s="20"/>
      <c r="H15" s="111"/>
      <c r="J15" s="3"/>
      <c r="L15" s="4"/>
      <c r="S15" s="2"/>
      <c r="U15" s="2"/>
      <c r="W15" s="2"/>
    </row>
    <row r="16" spans="1:23" ht="14.1" customHeight="1" x14ac:dyDescent="0.2">
      <c r="A16" s="20"/>
      <c r="B16" s="16">
        <v>2019</v>
      </c>
      <c r="C16" s="87">
        <f t="shared" si="0"/>
        <v>1655641</v>
      </c>
      <c r="D16" s="27"/>
      <c r="E16" s="27"/>
      <c r="F16" s="87">
        <v>1655641</v>
      </c>
      <c r="G16" s="20"/>
      <c r="H16" s="111"/>
      <c r="I16" s="36" t="s">
        <v>53</v>
      </c>
      <c r="J16" s="3"/>
      <c r="L16" s="4"/>
      <c r="S16" s="2"/>
      <c r="U16" s="2"/>
      <c r="W16" s="2"/>
    </row>
    <row r="17" spans="1:23" ht="14.1" customHeight="1" x14ac:dyDescent="0.2">
      <c r="A17" s="20"/>
      <c r="B17" s="16">
        <v>2020</v>
      </c>
      <c r="C17" s="87">
        <f t="shared" si="0"/>
        <v>841342</v>
      </c>
      <c r="D17" s="27"/>
      <c r="E17" s="27"/>
      <c r="F17" s="87">
        <f t="shared" si="1"/>
        <v>841342</v>
      </c>
      <c r="G17" s="20"/>
      <c r="H17" s="111"/>
      <c r="I17" s="36" t="s">
        <v>56</v>
      </c>
      <c r="J17" s="3"/>
      <c r="L17" s="4"/>
      <c r="S17" s="2"/>
      <c r="U17" s="2"/>
      <c r="W17" s="2"/>
    </row>
    <row r="18" spans="1:23" ht="14.1" customHeight="1" x14ac:dyDescent="0.2">
      <c r="A18" s="20"/>
      <c r="B18" s="16">
        <v>2021</v>
      </c>
      <c r="C18" s="87">
        <f t="shared" si="0"/>
        <v>900047.3</v>
      </c>
      <c r="D18" s="27"/>
      <c r="E18" s="27"/>
      <c r="F18" s="87">
        <f t="shared" si="1"/>
        <v>900047.3</v>
      </c>
      <c r="G18" s="20"/>
      <c r="H18" s="111"/>
      <c r="J18" s="3"/>
      <c r="L18" s="4"/>
      <c r="S18" s="2"/>
      <c r="U18" s="2"/>
      <c r="W18" s="2"/>
    </row>
    <row r="19" spans="1:23" ht="14.1" customHeight="1" x14ac:dyDescent="0.2">
      <c r="A19" s="20"/>
      <c r="B19" s="16">
        <v>2022</v>
      </c>
      <c r="C19" s="87">
        <f t="shared" si="0"/>
        <v>1889910</v>
      </c>
      <c r="D19" s="27"/>
      <c r="E19" s="27"/>
      <c r="F19" s="87">
        <f t="shared" si="1"/>
        <v>1889910</v>
      </c>
      <c r="G19" s="20"/>
      <c r="H19" s="112"/>
      <c r="J19" s="3"/>
      <c r="L19" s="4"/>
      <c r="S19" s="2"/>
      <c r="U19" s="2"/>
      <c r="W19" s="2"/>
    </row>
    <row r="20" spans="1:23" ht="20.25" customHeight="1" x14ac:dyDescent="0.2">
      <c r="A20" s="23" t="s">
        <v>6</v>
      </c>
      <c r="B20" s="106" t="s">
        <v>13</v>
      </c>
      <c r="C20" s="107"/>
      <c r="D20" s="107"/>
      <c r="E20" s="107"/>
      <c r="F20" s="107"/>
      <c r="G20" s="107"/>
      <c r="H20" s="108"/>
      <c r="J20" s="3"/>
      <c r="L20" s="67"/>
      <c r="S20" s="2"/>
      <c r="U20" s="2"/>
      <c r="W20" s="2"/>
    </row>
    <row r="21" spans="1:23" ht="14.1" customHeight="1" x14ac:dyDescent="0.2">
      <c r="A21" s="15"/>
      <c r="B21" s="57" t="s">
        <v>5</v>
      </c>
      <c r="C21" s="14">
        <f>C22+C23+C24+C25+C26+C27</f>
        <v>7875982.2999999998</v>
      </c>
      <c r="D21" s="27"/>
      <c r="E21" s="27"/>
      <c r="F21" s="14">
        <f>SUM(F22:F27)</f>
        <v>7875982.2999999998</v>
      </c>
      <c r="G21" s="15"/>
      <c r="H21" s="113" t="s">
        <v>11</v>
      </c>
      <c r="I21" s="66"/>
      <c r="J21" s="3"/>
      <c r="L21" s="4"/>
      <c r="S21" s="2"/>
      <c r="U21" s="2"/>
      <c r="W21" s="2"/>
    </row>
    <row r="22" spans="1:23" s="17" customFormat="1" ht="14.1" customHeight="1" x14ac:dyDescent="0.2">
      <c r="A22" s="15"/>
      <c r="B22" s="16">
        <v>2017</v>
      </c>
      <c r="C22" s="14">
        <f t="shared" ref="C22:C27" si="2">F22</f>
        <v>1166539</v>
      </c>
      <c r="D22" s="27"/>
      <c r="E22" s="27"/>
      <c r="F22" s="14">
        <v>1166539</v>
      </c>
      <c r="G22" s="15"/>
      <c r="H22" s="113"/>
      <c r="I22" s="66" t="s">
        <v>43</v>
      </c>
      <c r="J22" s="18"/>
      <c r="L22" s="105"/>
    </row>
    <row r="23" spans="1:23" s="17" customFormat="1" ht="14.1" customHeight="1" x14ac:dyDescent="0.2">
      <c r="A23" s="15"/>
      <c r="B23" s="16">
        <v>2018</v>
      </c>
      <c r="C23" s="14">
        <f t="shared" si="2"/>
        <v>1422503</v>
      </c>
      <c r="D23" s="27"/>
      <c r="E23" s="27"/>
      <c r="F23" s="14">
        <v>1422503</v>
      </c>
      <c r="G23" s="15"/>
      <c r="H23" s="113"/>
      <c r="I23" s="17" t="s">
        <v>45</v>
      </c>
      <c r="J23" s="17" t="s">
        <v>44</v>
      </c>
      <c r="L23" s="105"/>
    </row>
    <row r="24" spans="1:23" s="17" customFormat="1" ht="14.1" customHeight="1" x14ac:dyDescent="0.2">
      <c r="A24" s="15"/>
      <c r="B24" s="16">
        <v>2019</v>
      </c>
      <c r="C24" s="1">
        <f t="shared" si="2"/>
        <v>1655641</v>
      </c>
      <c r="D24" s="27"/>
      <c r="E24" s="27"/>
      <c r="F24" s="1">
        <v>1655641</v>
      </c>
      <c r="G24" s="15"/>
      <c r="H24" s="113"/>
      <c r="I24" s="70" t="s">
        <v>53</v>
      </c>
      <c r="J24" s="18" t="s">
        <v>46</v>
      </c>
      <c r="L24" s="105"/>
    </row>
    <row r="25" spans="1:23" s="17" customFormat="1" ht="14.1" customHeight="1" x14ac:dyDescent="0.2">
      <c r="A25" s="15"/>
      <c r="B25" s="16">
        <v>2020</v>
      </c>
      <c r="C25" s="1">
        <f t="shared" si="2"/>
        <v>841342</v>
      </c>
      <c r="D25" s="27"/>
      <c r="E25" s="27"/>
      <c r="F25" s="1">
        <f>1730647-889305</f>
        <v>841342</v>
      </c>
      <c r="G25" s="15"/>
      <c r="H25" s="113"/>
      <c r="I25" s="36" t="s">
        <v>69</v>
      </c>
      <c r="J25" s="18"/>
      <c r="L25" s="105"/>
    </row>
    <row r="26" spans="1:23" s="17" customFormat="1" ht="14.1" customHeight="1" x14ac:dyDescent="0.2">
      <c r="A26" s="15"/>
      <c r="B26" s="16">
        <v>2021</v>
      </c>
      <c r="C26" s="1">
        <f t="shared" si="2"/>
        <v>900047.3</v>
      </c>
      <c r="D26" s="27"/>
      <c r="E26" s="27"/>
      <c r="F26" s="1">
        <v>900047.3</v>
      </c>
      <c r="G26" s="15"/>
      <c r="H26" s="113"/>
      <c r="I26" s="17" t="s">
        <v>73</v>
      </c>
      <c r="J26" s="18"/>
      <c r="L26" s="105"/>
    </row>
    <row r="27" spans="1:23" s="17" customFormat="1" ht="14.1" customHeight="1" x14ac:dyDescent="0.2">
      <c r="A27" s="15"/>
      <c r="B27" s="16">
        <v>2022</v>
      </c>
      <c r="C27" s="1">
        <f t="shared" si="2"/>
        <v>1889910</v>
      </c>
      <c r="D27" s="27"/>
      <c r="E27" s="27"/>
      <c r="F27" s="1">
        <v>1889910</v>
      </c>
      <c r="G27" s="15"/>
      <c r="H27" s="113"/>
      <c r="J27" s="18"/>
      <c r="L27" s="105"/>
    </row>
    <row r="28" spans="1:23" ht="20.25" customHeight="1" x14ac:dyDescent="0.2">
      <c r="A28" s="23" t="s">
        <v>7</v>
      </c>
      <c r="B28" s="106" t="s">
        <v>28</v>
      </c>
      <c r="C28" s="107"/>
      <c r="D28" s="107"/>
      <c r="E28" s="107"/>
      <c r="F28" s="107"/>
      <c r="G28" s="107"/>
      <c r="H28" s="108"/>
      <c r="J28" s="3"/>
      <c r="L28" s="4"/>
      <c r="S28" s="2"/>
      <c r="U28" s="2"/>
      <c r="W28" s="2"/>
    </row>
    <row r="29" spans="1:23" ht="13.5" customHeight="1" x14ac:dyDescent="0.2">
      <c r="A29" s="15"/>
      <c r="B29" s="57" t="s">
        <v>5</v>
      </c>
      <c r="C29" s="14">
        <f>C30+C31+C32+C33+C34+C35</f>
        <v>0</v>
      </c>
      <c r="D29" s="41"/>
      <c r="E29" s="41"/>
      <c r="F29" s="14">
        <f>F30+F31+F32+F33+F34+F35</f>
        <v>0</v>
      </c>
      <c r="G29" s="15"/>
      <c r="H29" s="113" t="s">
        <v>11</v>
      </c>
      <c r="J29" s="3"/>
      <c r="L29" s="4"/>
      <c r="S29" s="2"/>
      <c r="U29" s="2"/>
      <c r="W29" s="2"/>
    </row>
    <row r="30" spans="1:23" ht="13.5" customHeight="1" x14ac:dyDescent="0.2">
      <c r="A30" s="15"/>
      <c r="B30" s="16">
        <v>2017</v>
      </c>
      <c r="C30" s="14">
        <f t="shared" ref="C30:C35" si="3">F30</f>
        <v>0</v>
      </c>
      <c r="D30" s="41"/>
      <c r="E30" s="41"/>
      <c r="F30" s="14">
        <v>0</v>
      </c>
      <c r="G30" s="15"/>
      <c r="H30" s="113"/>
      <c r="J30" s="3"/>
      <c r="L30" s="4"/>
      <c r="S30" s="2"/>
      <c r="U30" s="2"/>
      <c r="W30" s="2"/>
    </row>
    <row r="31" spans="1:23" ht="13.5" customHeight="1" x14ac:dyDescent="0.2">
      <c r="A31" s="15"/>
      <c r="B31" s="16">
        <v>2018</v>
      </c>
      <c r="C31" s="14">
        <f t="shared" si="3"/>
        <v>0</v>
      </c>
      <c r="D31" s="41"/>
      <c r="E31" s="41"/>
      <c r="F31" s="14">
        <v>0</v>
      </c>
      <c r="G31" s="15"/>
      <c r="H31" s="113"/>
      <c r="J31" s="3"/>
      <c r="L31" s="4"/>
      <c r="S31" s="2"/>
      <c r="U31" s="2"/>
      <c r="W31" s="2"/>
    </row>
    <row r="32" spans="1:23" ht="13.5" customHeight="1" x14ac:dyDescent="0.2">
      <c r="A32" s="15"/>
      <c r="B32" s="16">
        <v>2019</v>
      </c>
      <c r="C32" s="1">
        <f t="shared" si="3"/>
        <v>0</v>
      </c>
      <c r="D32" s="41"/>
      <c r="E32" s="41"/>
      <c r="F32" s="1">
        <v>0</v>
      </c>
      <c r="G32" s="15"/>
      <c r="H32" s="113"/>
      <c r="J32" s="3"/>
      <c r="L32" s="4"/>
      <c r="S32" s="2"/>
      <c r="U32" s="2"/>
      <c r="W32" s="2"/>
    </row>
    <row r="33" spans="1:23" ht="13.5" customHeight="1" x14ac:dyDescent="0.2">
      <c r="A33" s="15"/>
      <c r="B33" s="16">
        <v>2020</v>
      </c>
      <c r="C33" s="1">
        <f t="shared" si="3"/>
        <v>0</v>
      </c>
      <c r="D33" s="41"/>
      <c r="E33" s="41"/>
      <c r="F33" s="1">
        <v>0</v>
      </c>
      <c r="G33" s="15"/>
      <c r="H33" s="113"/>
      <c r="J33" s="3"/>
      <c r="L33" s="4"/>
      <c r="S33" s="2"/>
      <c r="U33" s="2"/>
      <c r="W33" s="2"/>
    </row>
    <row r="34" spans="1:23" ht="13.5" customHeight="1" x14ac:dyDescent="0.2">
      <c r="A34" s="15"/>
      <c r="B34" s="16">
        <v>2021</v>
      </c>
      <c r="C34" s="1">
        <f t="shared" si="3"/>
        <v>0</v>
      </c>
      <c r="D34" s="41"/>
      <c r="E34" s="41"/>
      <c r="F34" s="1">
        <v>0</v>
      </c>
      <c r="G34" s="15"/>
      <c r="H34" s="113"/>
      <c r="J34" s="3"/>
      <c r="L34" s="4"/>
      <c r="S34" s="2"/>
      <c r="U34" s="2"/>
      <c r="W34" s="2"/>
    </row>
    <row r="35" spans="1:23" ht="13.5" customHeight="1" x14ac:dyDescent="0.2">
      <c r="A35" s="15"/>
      <c r="B35" s="16">
        <v>2022</v>
      </c>
      <c r="C35" s="1">
        <f t="shared" si="3"/>
        <v>0</v>
      </c>
      <c r="D35" s="41"/>
      <c r="E35" s="41"/>
      <c r="F35" s="1">
        <v>0</v>
      </c>
      <c r="G35" s="15"/>
      <c r="H35" s="113"/>
      <c r="J35" s="3"/>
      <c r="L35" s="4"/>
      <c r="S35" s="2"/>
      <c r="U35" s="2"/>
      <c r="W35" s="2"/>
    </row>
  </sheetData>
  <mergeCells count="10">
    <mergeCell ref="H29:H35"/>
    <mergeCell ref="A8:H8"/>
    <mergeCell ref="A9:H9"/>
    <mergeCell ref="B20:H20"/>
    <mergeCell ref="H21:H27"/>
    <mergeCell ref="L22:L27"/>
    <mergeCell ref="B28:H28"/>
    <mergeCell ref="E6:H6"/>
    <mergeCell ref="E5:H5"/>
    <mergeCell ref="H14:H19"/>
  </mergeCells>
  <pageMargins left="0.39370078740157483" right="0.39370078740157483" top="0.78740157480314965" bottom="0.39370078740157483" header="0.31496062992125984" footer="0.31496062992125984"/>
  <pageSetup paperSize="9" scale="72" orientation="landscape" r:id="rId1"/>
  <colBreaks count="1" manualBreakCount="1">
    <brk id="8" min="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view="pageBreakPreview" zoomScaleNormal="100" zoomScaleSheetLayoutView="100" workbookViewId="0">
      <selection activeCell="F52" sqref="F52"/>
    </sheetView>
  </sheetViews>
  <sheetFormatPr defaultColWidth="9.140625" defaultRowHeight="14.25" x14ac:dyDescent="0.2"/>
  <cols>
    <col min="1" max="1" width="7.7109375" style="2" customWidth="1"/>
    <col min="2" max="2" width="28.7109375" style="2" customWidth="1"/>
    <col min="3" max="3" width="25.5703125" style="2" customWidth="1"/>
    <col min="4" max="4" width="24.42578125" style="2" customWidth="1"/>
    <col min="5" max="5" width="23" style="2" customWidth="1"/>
    <col min="6" max="6" width="29.28515625" style="2" customWidth="1"/>
    <col min="7" max="7" width="21.7109375" style="2" customWidth="1"/>
    <col min="8" max="8" width="20.5703125" style="2" customWidth="1"/>
    <col min="9" max="9" width="46.28515625" style="2" customWidth="1"/>
    <col min="10" max="10" width="20.42578125" style="2" customWidth="1"/>
    <col min="11" max="11" width="5.28515625" style="2" customWidth="1"/>
    <col min="12" max="12" width="8.28515625" style="2" customWidth="1"/>
    <col min="13" max="13" width="6.85546875" style="2" customWidth="1"/>
    <col min="14" max="14" width="20.140625" style="25" customWidth="1"/>
    <col min="15" max="15" width="10.28515625" style="2" customWidth="1"/>
    <col min="16" max="16" width="16.85546875" style="3" customWidth="1"/>
    <col min="17" max="17" width="7.7109375" style="2" customWidth="1"/>
    <col min="18" max="18" width="44" style="4" customWidth="1"/>
    <col min="19" max="19" width="13.140625" style="2" customWidth="1"/>
    <col min="20" max="20" width="31.5703125" style="2" customWidth="1"/>
    <col min="21" max="16384" width="9.140625" style="2"/>
  </cols>
  <sheetData>
    <row r="1" spans="1:18" ht="14.25" customHeight="1" x14ac:dyDescent="0.2">
      <c r="A1" s="65"/>
      <c r="E1" s="56"/>
      <c r="F1" s="56"/>
      <c r="G1" s="56"/>
      <c r="H1" s="65" t="s">
        <v>80</v>
      </c>
      <c r="I1" s="120"/>
      <c r="J1" s="120"/>
      <c r="K1" s="120"/>
      <c r="L1" s="120"/>
      <c r="M1" s="120"/>
      <c r="N1" s="120"/>
    </row>
    <row r="2" spans="1:18" x14ac:dyDescent="0.2">
      <c r="A2" s="65"/>
      <c r="E2" s="56"/>
      <c r="F2" s="56"/>
      <c r="G2" s="56"/>
      <c r="H2" s="73" t="s">
        <v>42</v>
      </c>
      <c r="I2" s="72"/>
      <c r="J2" s="72"/>
      <c r="K2" s="72"/>
      <c r="L2" s="72"/>
      <c r="M2" s="72"/>
      <c r="N2" s="72"/>
    </row>
    <row r="3" spans="1:18" x14ac:dyDescent="0.2">
      <c r="A3" s="73"/>
      <c r="E3" s="56"/>
      <c r="F3" s="56"/>
      <c r="G3" s="56"/>
      <c r="H3" s="73" t="s">
        <v>72</v>
      </c>
      <c r="I3" s="71"/>
      <c r="J3" s="71"/>
      <c r="K3" s="71"/>
      <c r="L3" s="71"/>
      <c r="M3" s="71"/>
      <c r="N3" s="65"/>
    </row>
    <row r="4" spans="1:18" x14ac:dyDescent="0.2">
      <c r="A4" s="73"/>
      <c r="E4" s="56"/>
      <c r="F4" s="56"/>
      <c r="G4" s="56"/>
      <c r="H4" s="73"/>
      <c r="I4" s="71"/>
      <c r="J4" s="71"/>
      <c r="K4" s="71"/>
      <c r="L4" s="71"/>
      <c r="M4" s="71"/>
      <c r="N4" s="65"/>
    </row>
    <row r="5" spans="1:18" x14ac:dyDescent="0.2">
      <c r="A5" s="73"/>
      <c r="E5" s="56"/>
      <c r="F5" s="56"/>
      <c r="G5" s="56"/>
      <c r="H5" s="73"/>
      <c r="I5" s="71"/>
      <c r="J5" s="71"/>
      <c r="K5" s="71"/>
      <c r="L5" s="71"/>
      <c r="M5" s="71"/>
      <c r="N5" s="65"/>
    </row>
    <row r="6" spans="1:18" x14ac:dyDescent="0.2">
      <c r="A6" s="73"/>
      <c r="E6" s="56"/>
      <c r="F6" s="56"/>
      <c r="G6" s="56"/>
      <c r="H6" s="56" t="s">
        <v>14</v>
      </c>
      <c r="I6" s="36"/>
      <c r="J6" s="36"/>
      <c r="K6" s="71"/>
      <c r="L6" s="71"/>
      <c r="M6" s="71"/>
    </row>
    <row r="7" spans="1:18" s="5" customFormat="1" ht="11.25" customHeight="1" x14ac:dyDescent="0.2">
      <c r="E7" s="109" t="s">
        <v>25</v>
      </c>
      <c r="F7" s="109"/>
      <c r="G7" s="109"/>
      <c r="H7" s="109"/>
      <c r="I7" s="36"/>
      <c r="J7" s="36"/>
      <c r="K7" s="36"/>
      <c r="L7" s="36"/>
      <c r="M7" s="36"/>
      <c r="P7" s="6"/>
      <c r="R7" s="7"/>
    </row>
    <row r="8" spans="1:18" s="5" customFormat="1" ht="13.5" customHeight="1" x14ac:dyDescent="0.2">
      <c r="D8" s="131" t="s">
        <v>54</v>
      </c>
      <c r="E8" s="131"/>
      <c r="F8" s="131"/>
      <c r="G8" s="131"/>
      <c r="H8" s="131"/>
      <c r="I8" s="37"/>
      <c r="J8" s="37"/>
      <c r="K8" s="37"/>
      <c r="L8" s="37"/>
      <c r="M8" s="37"/>
      <c r="P8" s="6"/>
      <c r="R8" s="7"/>
    </row>
    <row r="9" spans="1:18" ht="24.75" customHeight="1" x14ac:dyDescent="0.25">
      <c r="A9" s="114" t="s">
        <v>26</v>
      </c>
      <c r="B9" s="114"/>
      <c r="C9" s="114"/>
      <c r="D9" s="114"/>
      <c r="E9" s="114"/>
      <c r="F9" s="114"/>
      <c r="G9" s="114"/>
      <c r="H9" s="114"/>
      <c r="I9" s="53"/>
      <c r="J9" s="53"/>
      <c r="K9" s="53"/>
      <c r="L9" s="53"/>
      <c r="M9" s="53"/>
      <c r="N9" s="53"/>
    </row>
    <row r="10" spans="1:18" ht="18" customHeight="1" x14ac:dyDescent="0.2">
      <c r="A10" s="115" t="s">
        <v>15</v>
      </c>
      <c r="B10" s="115"/>
      <c r="C10" s="115"/>
      <c r="D10" s="115"/>
      <c r="E10" s="115"/>
      <c r="F10" s="115"/>
      <c r="G10" s="115"/>
      <c r="H10" s="115"/>
      <c r="I10" s="54"/>
      <c r="J10" s="54"/>
      <c r="K10" s="54"/>
      <c r="L10" s="54"/>
      <c r="M10" s="54"/>
      <c r="N10" s="54"/>
    </row>
    <row r="11" spans="1:18" ht="10.5" customHeight="1" x14ac:dyDescent="0.25">
      <c r="C11" s="8"/>
    </row>
    <row r="12" spans="1:18" s="45" customFormat="1" ht="24.75" customHeight="1" x14ac:dyDescent="0.25">
      <c r="A12" s="43" t="s">
        <v>0</v>
      </c>
      <c r="B12" s="43" t="s">
        <v>1</v>
      </c>
      <c r="C12" s="43" t="s">
        <v>2</v>
      </c>
      <c r="D12" s="44" t="s">
        <v>31</v>
      </c>
      <c r="E12" s="44" t="s">
        <v>32</v>
      </c>
      <c r="F12" s="44" t="s">
        <v>33</v>
      </c>
      <c r="G12" s="44" t="s">
        <v>3</v>
      </c>
      <c r="H12" s="74" t="s">
        <v>4</v>
      </c>
    </row>
    <row r="13" spans="1:18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74">
        <v>8</v>
      </c>
      <c r="I13" s="78"/>
      <c r="N13" s="2"/>
      <c r="P13" s="2"/>
      <c r="R13" s="2"/>
    </row>
    <row r="14" spans="1:18" ht="14.1" customHeight="1" x14ac:dyDescent="0.2">
      <c r="A14" s="58" t="s">
        <v>35</v>
      </c>
      <c r="B14" s="21" t="s">
        <v>5</v>
      </c>
      <c r="C14" s="86">
        <f>C15+C16+C17+C18+C19+C20</f>
        <v>38937286.5</v>
      </c>
      <c r="D14" s="30"/>
      <c r="E14" s="30"/>
      <c r="F14" s="86">
        <f>F15+F16+F17+F18+F19+F20</f>
        <v>38937286.5</v>
      </c>
      <c r="G14" s="22"/>
      <c r="H14" s="59"/>
      <c r="I14" s="79"/>
      <c r="N14" s="2"/>
      <c r="P14" s="2"/>
      <c r="R14" s="2"/>
    </row>
    <row r="15" spans="1:18" ht="14.1" customHeight="1" x14ac:dyDescent="0.2">
      <c r="A15" s="20"/>
      <c r="B15" s="13">
        <v>2017</v>
      </c>
      <c r="C15" s="87">
        <f>C24+C32+C40+C48+C56</f>
        <v>5047096</v>
      </c>
      <c r="D15" s="28"/>
      <c r="E15" s="28"/>
      <c r="F15" s="87">
        <f>F24+F32+F40+F48+F56</f>
        <v>5047096</v>
      </c>
      <c r="G15" s="20"/>
      <c r="H15" s="110" t="s">
        <v>11</v>
      </c>
      <c r="I15" s="78"/>
      <c r="N15" s="2"/>
      <c r="P15" s="2"/>
      <c r="R15" s="2"/>
    </row>
    <row r="16" spans="1:18" s="17" customFormat="1" ht="14.1" customHeight="1" x14ac:dyDescent="0.2">
      <c r="A16" s="15"/>
      <c r="B16" s="16">
        <v>2018</v>
      </c>
      <c r="C16" s="87">
        <f>C25+C33+C41+C49+C57</f>
        <v>5255969</v>
      </c>
      <c r="D16" s="27"/>
      <c r="E16" s="27"/>
      <c r="F16" s="87">
        <f>F25+F33+F41+F49+F57</f>
        <v>5255969</v>
      </c>
      <c r="G16" s="15"/>
      <c r="H16" s="111"/>
      <c r="I16" s="77"/>
    </row>
    <row r="17" spans="1:18" s="17" customFormat="1" ht="14.1" customHeight="1" x14ac:dyDescent="0.2">
      <c r="A17" s="15"/>
      <c r="B17" s="16">
        <v>2019</v>
      </c>
      <c r="C17" s="87">
        <f>C26+C34+C42+C50+C58+C64+C67</f>
        <v>7126411</v>
      </c>
      <c r="D17" s="27"/>
      <c r="E17" s="27"/>
      <c r="F17" s="87">
        <f>F26+F34+F42+F50+F58+F64+F67</f>
        <v>7126411</v>
      </c>
      <c r="G17" s="15"/>
      <c r="H17" s="111"/>
      <c r="I17" s="28">
        <v>6747736</v>
      </c>
    </row>
    <row r="18" spans="1:18" s="17" customFormat="1" ht="14.1" customHeight="1" x14ac:dyDescent="0.2">
      <c r="A18" s="15"/>
      <c r="B18" s="16">
        <v>2020</v>
      </c>
      <c r="C18" s="87">
        <f>C27+C35+C43+C51+C59+C68</f>
        <v>7905618</v>
      </c>
      <c r="D18" s="27"/>
      <c r="E18" s="27"/>
      <c r="F18" s="87">
        <f>F27+F35+F43+F51+F59+F68</f>
        <v>7905618</v>
      </c>
      <c r="G18" s="15"/>
      <c r="H18" s="111"/>
      <c r="I18" s="80"/>
    </row>
    <row r="19" spans="1:18" s="17" customFormat="1" ht="14.1" customHeight="1" x14ac:dyDescent="0.2">
      <c r="A19" s="15"/>
      <c r="B19" s="16">
        <v>2021</v>
      </c>
      <c r="C19" s="87">
        <f>C28+C36+C44+C52+C60+C69</f>
        <v>8469605.5</v>
      </c>
      <c r="D19" s="27"/>
      <c r="E19" s="27"/>
      <c r="F19" s="87">
        <f>F28+F36+F44+F52+F60+F69</f>
        <v>8469605.5</v>
      </c>
      <c r="G19" s="15"/>
      <c r="H19" s="111"/>
      <c r="I19" s="77"/>
    </row>
    <row r="20" spans="1:18" s="17" customFormat="1" ht="14.1" customHeight="1" x14ac:dyDescent="0.2">
      <c r="A20" s="15"/>
      <c r="B20" s="16">
        <v>2022</v>
      </c>
      <c r="C20" s="87">
        <f>C29+C37+C45+C53+C61</f>
        <v>5132587</v>
      </c>
      <c r="D20" s="27"/>
      <c r="E20" s="27"/>
      <c r="F20" s="87">
        <f>F29+F37+F45+F53+F61</f>
        <v>5132587</v>
      </c>
      <c r="G20" s="15"/>
      <c r="H20" s="112"/>
      <c r="I20" s="77"/>
    </row>
    <row r="21" spans="1:18" s="61" customFormat="1" ht="20.25" customHeight="1" x14ac:dyDescent="0.25">
      <c r="A21" s="60" t="s">
        <v>6</v>
      </c>
      <c r="B21" s="124" t="s">
        <v>19</v>
      </c>
      <c r="C21" s="125"/>
      <c r="D21" s="125"/>
      <c r="E21" s="125"/>
      <c r="F21" s="125"/>
      <c r="G21" s="125"/>
      <c r="H21" s="126"/>
      <c r="I21" s="81"/>
    </row>
    <row r="22" spans="1:18" ht="21" customHeight="1" x14ac:dyDescent="0.2">
      <c r="A22" s="34" t="s">
        <v>37</v>
      </c>
      <c r="B22" s="127" t="s">
        <v>20</v>
      </c>
      <c r="C22" s="128"/>
      <c r="D22" s="128"/>
      <c r="E22" s="128"/>
      <c r="F22" s="128"/>
      <c r="G22" s="128"/>
      <c r="H22" s="129"/>
      <c r="I22" s="78"/>
      <c r="N22" s="2"/>
      <c r="P22" s="2"/>
      <c r="R22" s="2"/>
    </row>
    <row r="23" spans="1:18" ht="14.1" customHeight="1" x14ac:dyDescent="0.2">
      <c r="A23" s="15"/>
      <c r="B23" s="92" t="s">
        <v>5</v>
      </c>
      <c r="C23" s="87">
        <f>C24+C25+C26+C27+C28+C29</f>
        <v>3387074.19</v>
      </c>
      <c r="D23" s="28"/>
      <c r="E23" s="28"/>
      <c r="F23" s="87">
        <f>F24+F25+F26+F27+F28+F29</f>
        <v>3387074.19</v>
      </c>
      <c r="G23" s="20"/>
      <c r="H23" s="130" t="s">
        <v>11</v>
      </c>
      <c r="I23" s="78"/>
      <c r="N23" s="2"/>
      <c r="P23" s="2"/>
      <c r="R23" s="2"/>
    </row>
    <row r="24" spans="1:18" s="17" customFormat="1" ht="14.1" customHeight="1" x14ac:dyDescent="0.2">
      <c r="A24" s="15"/>
      <c r="B24" s="82">
        <v>2017</v>
      </c>
      <c r="C24" s="87">
        <f t="shared" ref="C24:C29" si="0">F24</f>
        <v>200000</v>
      </c>
      <c r="D24" s="28"/>
      <c r="E24" s="28"/>
      <c r="F24" s="87">
        <f>200000</f>
        <v>200000</v>
      </c>
      <c r="G24" s="20"/>
      <c r="H24" s="130"/>
      <c r="I24" s="77"/>
    </row>
    <row r="25" spans="1:18" s="17" customFormat="1" ht="14.1" customHeight="1" x14ac:dyDescent="0.2">
      <c r="A25" s="15"/>
      <c r="B25" s="82">
        <v>2018</v>
      </c>
      <c r="C25" s="87">
        <f t="shared" si="0"/>
        <v>212200</v>
      </c>
      <c r="D25" s="28"/>
      <c r="E25" s="28"/>
      <c r="F25" s="87">
        <f>F24*106.1%</f>
        <v>212200</v>
      </c>
      <c r="G25" s="20"/>
      <c r="H25" s="130"/>
      <c r="I25" s="77"/>
    </row>
    <row r="26" spans="1:18" s="17" customFormat="1" ht="14.1" customHeight="1" x14ac:dyDescent="0.2">
      <c r="A26" s="15"/>
      <c r="B26" s="82">
        <v>2019</v>
      </c>
      <c r="C26" s="88">
        <f t="shared" si="0"/>
        <v>715143</v>
      </c>
      <c r="D26" s="28"/>
      <c r="E26" s="28"/>
      <c r="F26" s="88">
        <v>715143</v>
      </c>
      <c r="G26" s="20"/>
      <c r="H26" s="130"/>
      <c r="I26" s="77"/>
    </row>
    <row r="27" spans="1:18" s="17" customFormat="1" ht="14.1" customHeight="1" x14ac:dyDescent="0.2">
      <c r="A27" s="15"/>
      <c r="B27" s="82">
        <v>2020</v>
      </c>
      <c r="C27" s="88">
        <f t="shared" si="0"/>
        <v>628443</v>
      </c>
      <c r="D27" s="28"/>
      <c r="E27" s="28"/>
      <c r="F27" s="88">
        <v>628443</v>
      </c>
      <c r="G27" s="20"/>
      <c r="H27" s="130"/>
      <c r="I27" s="77" t="s">
        <v>61</v>
      </c>
    </row>
    <row r="28" spans="1:18" s="17" customFormat="1" ht="14.1" customHeight="1" x14ac:dyDescent="0.2">
      <c r="A28" s="15"/>
      <c r="B28" s="82">
        <v>2021</v>
      </c>
      <c r="C28" s="88">
        <f t="shared" si="0"/>
        <v>1364491.19</v>
      </c>
      <c r="D28" s="28"/>
      <c r="E28" s="28"/>
      <c r="F28" s="88">
        <v>1364491.19</v>
      </c>
      <c r="G28" s="20"/>
      <c r="H28" s="130"/>
      <c r="I28" s="77" t="s">
        <v>75</v>
      </c>
    </row>
    <row r="29" spans="1:18" s="17" customFormat="1" ht="14.1" customHeight="1" x14ac:dyDescent="0.2">
      <c r="A29" s="15"/>
      <c r="B29" s="82">
        <v>2022</v>
      </c>
      <c r="C29" s="88">
        <f t="shared" si="0"/>
        <v>266797</v>
      </c>
      <c r="D29" s="28"/>
      <c r="E29" s="28"/>
      <c r="F29" s="88">
        <v>266797</v>
      </c>
      <c r="G29" s="20"/>
      <c r="H29" s="130"/>
      <c r="I29" s="77"/>
    </row>
    <row r="30" spans="1:18" ht="21" customHeight="1" x14ac:dyDescent="0.2">
      <c r="A30" s="34" t="s">
        <v>38</v>
      </c>
      <c r="B30" s="121" t="s">
        <v>21</v>
      </c>
      <c r="C30" s="122"/>
      <c r="D30" s="122"/>
      <c r="E30" s="122"/>
      <c r="F30" s="122"/>
      <c r="G30" s="122"/>
      <c r="H30" s="123"/>
      <c r="I30" s="78"/>
      <c r="N30" s="2"/>
      <c r="P30" s="2"/>
      <c r="R30" s="2"/>
    </row>
    <row r="31" spans="1:18" ht="14.1" customHeight="1" x14ac:dyDescent="0.2">
      <c r="A31" s="15"/>
      <c r="B31" s="57" t="s">
        <v>5</v>
      </c>
      <c r="C31" s="87">
        <f>C32+C33+C34+C35+C36+C37</f>
        <v>8208552.1600000001</v>
      </c>
      <c r="D31" s="28" t="s">
        <v>41</v>
      </c>
      <c r="E31" s="28"/>
      <c r="F31" s="87">
        <f>F32+F33+F34+F35+F36+F37</f>
        <v>8208552.1600000001</v>
      </c>
      <c r="G31" s="15"/>
      <c r="H31" s="113" t="s">
        <v>11</v>
      </c>
      <c r="I31" s="78"/>
      <c r="N31" s="2"/>
      <c r="P31" s="2"/>
      <c r="R31" s="2"/>
    </row>
    <row r="32" spans="1:18" s="17" customFormat="1" ht="14.1" customHeight="1" x14ac:dyDescent="0.2">
      <c r="A32" s="15"/>
      <c r="B32" s="16">
        <v>2017</v>
      </c>
      <c r="C32" s="87">
        <f t="shared" ref="C32:C37" si="1">F32</f>
        <v>700000</v>
      </c>
      <c r="D32" s="28"/>
      <c r="E32" s="28"/>
      <c r="F32" s="87">
        <f>700000</f>
        <v>700000</v>
      </c>
      <c r="G32" s="15"/>
      <c r="H32" s="113"/>
      <c r="I32" s="77"/>
    </row>
    <row r="33" spans="1:18" s="17" customFormat="1" ht="14.1" customHeight="1" x14ac:dyDescent="0.2">
      <c r="A33" s="15"/>
      <c r="B33" s="16">
        <v>2018</v>
      </c>
      <c r="C33" s="87">
        <f t="shared" si="1"/>
        <v>742700</v>
      </c>
      <c r="D33" s="28"/>
      <c r="E33" s="28"/>
      <c r="F33" s="87">
        <f>F32*106.1%</f>
        <v>742700</v>
      </c>
      <c r="G33" s="15"/>
      <c r="H33" s="113"/>
      <c r="I33" s="77"/>
    </row>
    <row r="34" spans="1:18" s="17" customFormat="1" ht="14.1" customHeight="1" x14ac:dyDescent="0.2">
      <c r="A34" s="15"/>
      <c r="B34" s="82">
        <v>2019</v>
      </c>
      <c r="C34" s="88">
        <f t="shared" si="1"/>
        <v>788005</v>
      </c>
      <c r="D34" s="28"/>
      <c r="E34" s="28"/>
      <c r="F34" s="88">
        <v>788005</v>
      </c>
      <c r="G34" s="20"/>
      <c r="H34" s="113"/>
      <c r="I34" s="77"/>
    </row>
    <row r="35" spans="1:18" s="17" customFormat="1" ht="14.1" customHeight="1" x14ac:dyDescent="0.2">
      <c r="A35" s="15"/>
      <c r="B35" s="82">
        <v>2020</v>
      </c>
      <c r="C35" s="88">
        <f>F35</f>
        <v>2532449</v>
      </c>
      <c r="D35" s="28"/>
      <c r="E35" s="28"/>
      <c r="F35" s="88">
        <v>2532449</v>
      </c>
      <c r="G35" s="20"/>
      <c r="H35" s="113"/>
      <c r="I35" s="77" t="s">
        <v>68</v>
      </c>
    </row>
    <row r="36" spans="1:18" s="17" customFormat="1" ht="14.1" customHeight="1" x14ac:dyDescent="0.2">
      <c r="A36" s="15"/>
      <c r="B36" s="16">
        <v>2021</v>
      </c>
      <c r="C36" s="88">
        <f t="shared" si="1"/>
        <v>2557418.16</v>
      </c>
      <c r="D36" s="28"/>
      <c r="E36" s="28"/>
      <c r="F36" s="88">
        <v>2557418.16</v>
      </c>
      <c r="G36" s="15"/>
      <c r="H36" s="113"/>
      <c r="I36" s="77" t="s">
        <v>77</v>
      </c>
    </row>
    <row r="37" spans="1:18" s="17" customFormat="1" ht="14.1" customHeight="1" x14ac:dyDescent="0.2">
      <c r="A37" s="15"/>
      <c r="B37" s="16">
        <v>2022</v>
      </c>
      <c r="C37" s="88">
        <f t="shared" si="1"/>
        <v>887980</v>
      </c>
      <c r="D37" s="28"/>
      <c r="E37" s="28"/>
      <c r="F37" s="88">
        <v>887980</v>
      </c>
      <c r="G37" s="15"/>
      <c r="H37" s="113"/>
      <c r="I37" s="77"/>
    </row>
    <row r="38" spans="1:18" s="17" customFormat="1" ht="24" customHeight="1" x14ac:dyDescent="0.2">
      <c r="A38" s="34" t="s">
        <v>39</v>
      </c>
      <c r="B38" s="121" t="s">
        <v>22</v>
      </c>
      <c r="C38" s="122"/>
      <c r="D38" s="122"/>
      <c r="E38" s="122"/>
      <c r="F38" s="122"/>
      <c r="G38" s="122"/>
      <c r="H38" s="123"/>
      <c r="I38" s="77"/>
    </row>
    <row r="39" spans="1:18" s="17" customFormat="1" ht="14.1" customHeight="1" x14ac:dyDescent="0.2">
      <c r="A39" s="15"/>
      <c r="B39" s="84" t="s">
        <v>5</v>
      </c>
      <c r="C39" s="87">
        <f>C40+C41+C42+C43+C44+C45</f>
        <v>11444218</v>
      </c>
      <c r="D39" s="28"/>
      <c r="E39" s="28"/>
      <c r="F39" s="87">
        <f>F40+F41+F42+F43+F44+F45</f>
        <v>11444218</v>
      </c>
      <c r="G39" s="84"/>
      <c r="H39" s="113" t="s">
        <v>11</v>
      </c>
      <c r="I39" s="77"/>
    </row>
    <row r="40" spans="1:18" s="17" customFormat="1" ht="14.1" customHeight="1" x14ac:dyDescent="0.2">
      <c r="A40" s="15"/>
      <c r="B40" s="16">
        <v>2017</v>
      </c>
      <c r="C40" s="87">
        <f t="shared" ref="C40:C45" si="2">F40</f>
        <v>1974462</v>
      </c>
      <c r="D40" s="28"/>
      <c r="E40" s="28"/>
      <c r="F40" s="87">
        <f>1974462</f>
        <v>1974462</v>
      </c>
      <c r="G40" s="84"/>
      <c r="H40" s="113"/>
      <c r="I40" s="77"/>
    </row>
    <row r="41" spans="1:18" s="17" customFormat="1" ht="14.1" customHeight="1" x14ac:dyDescent="0.2">
      <c r="A41" s="15"/>
      <c r="B41" s="16">
        <v>2018</v>
      </c>
      <c r="C41" s="87">
        <f t="shared" si="2"/>
        <v>2094904</v>
      </c>
      <c r="D41" s="28"/>
      <c r="E41" s="28"/>
      <c r="F41" s="87">
        <v>2094904</v>
      </c>
      <c r="G41" s="84"/>
      <c r="H41" s="113"/>
      <c r="I41" s="77"/>
    </row>
    <row r="42" spans="1:18" s="17" customFormat="1" ht="14.1" customHeight="1" x14ac:dyDescent="0.2">
      <c r="A42" s="15"/>
      <c r="B42" s="82">
        <v>2019</v>
      </c>
      <c r="C42" s="88">
        <f t="shared" si="2"/>
        <v>2222694</v>
      </c>
      <c r="D42" s="28"/>
      <c r="E42" s="28"/>
      <c r="F42" s="88">
        <v>2222694</v>
      </c>
      <c r="G42" s="85"/>
      <c r="H42" s="113"/>
      <c r="I42" s="77"/>
      <c r="J42" s="18"/>
    </row>
    <row r="43" spans="1:18" s="17" customFormat="1" ht="14.1" customHeight="1" x14ac:dyDescent="0.2">
      <c r="A43" s="15"/>
      <c r="B43" s="82">
        <v>2020</v>
      </c>
      <c r="C43" s="88">
        <f t="shared" si="2"/>
        <v>1648886</v>
      </c>
      <c r="D43" s="28"/>
      <c r="E43" s="28"/>
      <c r="F43" s="88">
        <v>1648886</v>
      </c>
      <c r="G43" s="85"/>
      <c r="H43" s="113"/>
      <c r="I43" s="77" t="s">
        <v>70</v>
      </c>
    </row>
    <row r="44" spans="1:18" s="17" customFormat="1" ht="14.1" customHeight="1" x14ac:dyDescent="0.2">
      <c r="A44" s="15"/>
      <c r="B44" s="16">
        <v>2021</v>
      </c>
      <c r="C44" s="88">
        <f t="shared" si="2"/>
        <v>2104136</v>
      </c>
      <c r="D44" s="28"/>
      <c r="E44" s="28"/>
      <c r="F44" s="88">
        <v>2104136</v>
      </c>
      <c r="G44" s="84"/>
      <c r="H44" s="113"/>
      <c r="I44" s="77" t="s">
        <v>78</v>
      </c>
    </row>
    <row r="45" spans="1:18" s="17" customFormat="1" ht="14.1" customHeight="1" x14ac:dyDescent="0.2">
      <c r="A45" s="15"/>
      <c r="B45" s="16">
        <v>2022</v>
      </c>
      <c r="C45" s="1">
        <f t="shared" si="2"/>
        <v>1399136</v>
      </c>
      <c r="D45" s="27"/>
      <c r="E45" s="27"/>
      <c r="F45" s="1">
        <v>1399136</v>
      </c>
      <c r="G45" s="84"/>
      <c r="H45" s="113"/>
      <c r="I45" s="77"/>
    </row>
    <row r="46" spans="1:18" ht="21" customHeight="1" x14ac:dyDescent="0.2">
      <c r="A46" s="23" t="s">
        <v>7</v>
      </c>
      <c r="B46" s="106" t="s">
        <v>23</v>
      </c>
      <c r="C46" s="107"/>
      <c r="D46" s="107"/>
      <c r="E46" s="107"/>
      <c r="F46" s="107"/>
      <c r="G46" s="107"/>
      <c r="H46" s="108"/>
      <c r="I46" s="78"/>
      <c r="N46" s="2"/>
      <c r="P46" s="2"/>
      <c r="R46" s="2"/>
    </row>
    <row r="47" spans="1:18" ht="14.1" customHeight="1" x14ac:dyDescent="0.2">
      <c r="A47" s="15"/>
      <c r="B47" s="57" t="s">
        <v>5</v>
      </c>
      <c r="C47" s="87">
        <f>C48+C49+C50+C51+C52+C53</f>
        <v>1614884.99</v>
      </c>
      <c r="D47" s="28"/>
      <c r="E47" s="28"/>
      <c r="F47" s="87">
        <f>F48+F49+F50+F51+F52+F53</f>
        <v>1614884.99</v>
      </c>
      <c r="G47" s="20"/>
      <c r="H47" s="113" t="s">
        <v>11</v>
      </c>
      <c r="I47" s="78"/>
      <c r="N47" s="2"/>
      <c r="P47" s="2"/>
      <c r="R47" s="2"/>
    </row>
    <row r="48" spans="1:18" s="17" customFormat="1" ht="14.1" customHeight="1" x14ac:dyDescent="0.2">
      <c r="A48" s="15"/>
      <c r="B48" s="16">
        <v>2017</v>
      </c>
      <c r="C48" s="87">
        <f t="shared" ref="C48:C53" si="3">F48</f>
        <v>200000</v>
      </c>
      <c r="D48" s="28"/>
      <c r="E48" s="28"/>
      <c r="F48" s="87">
        <f>200000</f>
        <v>200000</v>
      </c>
      <c r="G48" s="20"/>
      <c r="H48" s="113"/>
      <c r="I48" s="77"/>
    </row>
    <row r="49" spans="1:18" s="17" customFormat="1" ht="14.1" customHeight="1" x14ac:dyDescent="0.2">
      <c r="A49" s="15"/>
      <c r="B49" s="16">
        <v>2018</v>
      </c>
      <c r="C49" s="87">
        <f t="shared" si="3"/>
        <v>113200</v>
      </c>
      <c r="D49" s="28"/>
      <c r="E49" s="28"/>
      <c r="F49" s="87">
        <v>113200</v>
      </c>
      <c r="G49" s="20"/>
      <c r="H49" s="113"/>
      <c r="I49" s="77" t="s">
        <v>47</v>
      </c>
      <c r="J49" s="76">
        <f>212200-99000</f>
        <v>113200</v>
      </c>
      <c r="K49" s="76"/>
      <c r="L49" s="76"/>
    </row>
    <row r="50" spans="1:18" s="17" customFormat="1" ht="14.1" customHeight="1" x14ac:dyDescent="0.2">
      <c r="A50" s="15"/>
      <c r="B50" s="16">
        <v>2019</v>
      </c>
      <c r="C50" s="88">
        <f t="shared" si="3"/>
        <v>324144</v>
      </c>
      <c r="D50" s="28"/>
      <c r="E50" s="28"/>
      <c r="F50" s="88">
        <v>324144</v>
      </c>
      <c r="G50" s="20"/>
      <c r="H50" s="113"/>
      <c r="I50" s="77" t="s">
        <v>48</v>
      </c>
      <c r="J50" s="76">
        <f>225144+99000</f>
        <v>324144</v>
      </c>
      <c r="K50" s="76"/>
      <c r="L50" s="76"/>
    </row>
    <row r="51" spans="1:18" s="17" customFormat="1" ht="14.1" customHeight="1" x14ac:dyDescent="0.2">
      <c r="A51" s="15"/>
      <c r="B51" s="82">
        <v>2020</v>
      </c>
      <c r="C51" s="88">
        <f t="shared" si="3"/>
        <v>238227</v>
      </c>
      <c r="D51" s="28"/>
      <c r="E51" s="28"/>
      <c r="F51" s="88">
        <v>238227</v>
      </c>
      <c r="G51" s="20"/>
      <c r="H51" s="113"/>
      <c r="I51" s="77" t="s">
        <v>57</v>
      </c>
      <c r="J51" s="76"/>
      <c r="K51" s="76"/>
      <c r="L51" s="76"/>
    </row>
    <row r="52" spans="1:18" s="17" customFormat="1" ht="14.1" customHeight="1" x14ac:dyDescent="0.2">
      <c r="A52" s="15"/>
      <c r="B52" s="16">
        <v>2021</v>
      </c>
      <c r="C52" s="88">
        <f t="shared" si="3"/>
        <v>479910.99</v>
      </c>
      <c r="D52" s="28"/>
      <c r="E52" s="28"/>
      <c r="F52" s="88">
        <v>479910.99</v>
      </c>
      <c r="G52" s="20"/>
      <c r="H52" s="113"/>
      <c r="I52" s="77" t="s">
        <v>76</v>
      </c>
      <c r="J52" s="76"/>
      <c r="K52" s="76"/>
      <c r="L52" s="76"/>
    </row>
    <row r="53" spans="1:18" s="17" customFormat="1" ht="14.1" customHeight="1" x14ac:dyDescent="0.2">
      <c r="A53" s="15"/>
      <c r="B53" s="16">
        <v>2022</v>
      </c>
      <c r="C53" s="1">
        <f t="shared" si="3"/>
        <v>259403</v>
      </c>
      <c r="D53" s="27"/>
      <c r="E53" s="27"/>
      <c r="F53" s="1">
        <v>259403</v>
      </c>
      <c r="G53" s="15"/>
      <c r="H53" s="113"/>
      <c r="I53" s="77"/>
      <c r="J53" s="76"/>
      <c r="K53" s="76"/>
      <c r="L53" s="76"/>
    </row>
    <row r="54" spans="1:18" ht="19.5" customHeight="1" x14ac:dyDescent="0.2">
      <c r="A54" s="23" t="s">
        <v>40</v>
      </c>
      <c r="B54" s="106" t="s">
        <v>24</v>
      </c>
      <c r="C54" s="107"/>
      <c r="D54" s="107"/>
      <c r="E54" s="107"/>
      <c r="F54" s="107"/>
      <c r="G54" s="107"/>
      <c r="H54" s="108"/>
      <c r="I54" s="78"/>
      <c r="J54" s="36"/>
      <c r="K54" s="36"/>
      <c r="L54" s="36"/>
      <c r="N54" s="2"/>
      <c r="P54" s="2"/>
      <c r="R54" s="2"/>
    </row>
    <row r="55" spans="1:18" ht="14.1" customHeight="1" x14ac:dyDescent="0.2">
      <c r="A55" s="15"/>
      <c r="B55" s="57" t="s">
        <v>5</v>
      </c>
      <c r="C55" s="87">
        <f>C56+C57+C58+C59+C60+C61</f>
        <v>12450616.76</v>
      </c>
      <c r="D55" s="28"/>
      <c r="E55" s="28"/>
      <c r="F55" s="87">
        <f>F56+F57+F58+F59+F60+F61</f>
        <v>12450616.76</v>
      </c>
      <c r="G55" s="15"/>
      <c r="H55" s="113" t="s">
        <v>11</v>
      </c>
      <c r="I55" s="78"/>
      <c r="J55" s="36"/>
      <c r="K55" s="36"/>
      <c r="L55" s="36"/>
      <c r="N55" s="2"/>
      <c r="P55" s="2"/>
      <c r="R55" s="2"/>
    </row>
    <row r="56" spans="1:18" s="17" customFormat="1" ht="14.1" customHeight="1" x14ac:dyDescent="0.2">
      <c r="A56" s="15"/>
      <c r="B56" s="16">
        <v>2017</v>
      </c>
      <c r="C56" s="87">
        <f t="shared" ref="C56:C64" si="4">F56</f>
        <v>1972634</v>
      </c>
      <c r="D56" s="28"/>
      <c r="E56" s="28"/>
      <c r="F56" s="87">
        <v>1972634</v>
      </c>
      <c r="G56" s="15"/>
      <c r="H56" s="113"/>
      <c r="I56" s="77"/>
      <c r="J56" s="76"/>
      <c r="K56" s="76"/>
      <c r="L56" s="76"/>
    </row>
    <row r="57" spans="1:18" s="17" customFormat="1" ht="14.1" customHeight="1" x14ac:dyDescent="0.2">
      <c r="A57" s="15"/>
      <c r="B57" s="16">
        <v>2018</v>
      </c>
      <c r="C57" s="87">
        <f t="shared" si="4"/>
        <v>2092965</v>
      </c>
      <c r="D57" s="28"/>
      <c r="E57" s="28"/>
      <c r="F57" s="87">
        <v>2092965</v>
      </c>
      <c r="G57" s="15"/>
      <c r="H57" s="113"/>
      <c r="I57" s="77"/>
      <c r="J57" s="76"/>
      <c r="K57" s="76"/>
      <c r="L57" s="76"/>
    </row>
    <row r="58" spans="1:18" s="17" customFormat="1" ht="14.1" customHeight="1" x14ac:dyDescent="0.2">
      <c r="A58" s="15"/>
      <c r="B58" s="16">
        <v>2019</v>
      </c>
      <c r="C58" s="88">
        <f t="shared" si="4"/>
        <v>2220635</v>
      </c>
      <c r="D58" s="28"/>
      <c r="E58" s="28"/>
      <c r="F58" s="88">
        <v>2220635</v>
      </c>
      <c r="G58" s="15"/>
      <c r="H58" s="113"/>
      <c r="I58" s="77"/>
      <c r="J58" s="76"/>
      <c r="K58" s="76"/>
      <c r="L58" s="76"/>
    </row>
    <row r="59" spans="1:18" s="17" customFormat="1" ht="14.1" customHeight="1" x14ac:dyDescent="0.2">
      <c r="A59" s="15"/>
      <c r="B59" s="82">
        <v>2020</v>
      </c>
      <c r="C59" s="88">
        <f t="shared" si="4"/>
        <v>2174463</v>
      </c>
      <c r="D59" s="28"/>
      <c r="E59" s="28"/>
      <c r="F59" s="88">
        <v>2174463</v>
      </c>
      <c r="G59" s="20"/>
      <c r="H59" s="113"/>
      <c r="I59" s="77" t="s">
        <v>58</v>
      </c>
      <c r="J59" s="76"/>
      <c r="K59" s="76"/>
      <c r="L59" s="76"/>
    </row>
    <row r="60" spans="1:18" s="17" customFormat="1" ht="14.1" customHeight="1" x14ac:dyDescent="0.2">
      <c r="A60" s="15"/>
      <c r="B60" s="16">
        <v>2021</v>
      </c>
      <c r="C60" s="88">
        <f t="shared" si="4"/>
        <v>1670648.76</v>
      </c>
      <c r="D60" s="28"/>
      <c r="E60" s="28"/>
      <c r="F60" s="88">
        <v>1670648.76</v>
      </c>
      <c r="G60" s="15"/>
      <c r="H60" s="113"/>
      <c r="I60" s="77" t="s">
        <v>74</v>
      </c>
      <c r="J60" s="76"/>
      <c r="K60" s="76"/>
      <c r="L60" s="76"/>
    </row>
    <row r="61" spans="1:18" s="17" customFormat="1" ht="14.1" customHeight="1" x14ac:dyDescent="0.2">
      <c r="A61" s="15"/>
      <c r="B61" s="16">
        <v>2022</v>
      </c>
      <c r="C61" s="1">
        <f t="shared" si="4"/>
        <v>2319271</v>
      </c>
      <c r="D61" s="27"/>
      <c r="E61" s="27"/>
      <c r="F61" s="1">
        <v>2319271</v>
      </c>
      <c r="G61" s="15"/>
      <c r="H61" s="113"/>
      <c r="I61" s="77"/>
      <c r="J61" s="76"/>
      <c r="K61" s="76"/>
      <c r="L61" s="76"/>
    </row>
    <row r="62" spans="1:18" s="17" customFormat="1" ht="14.1" customHeight="1" x14ac:dyDescent="0.2">
      <c r="A62" s="23" t="s">
        <v>49</v>
      </c>
      <c r="B62" s="106" t="s">
        <v>51</v>
      </c>
      <c r="C62" s="107"/>
      <c r="D62" s="107"/>
      <c r="E62" s="107"/>
      <c r="F62" s="107"/>
      <c r="G62" s="107"/>
      <c r="H62" s="108"/>
      <c r="I62" s="77"/>
      <c r="J62" s="76"/>
      <c r="K62" s="76"/>
      <c r="L62" s="76"/>
    </row>
    <row r="63" spans="1:18" s="17" customFormat="1" ht="14.1" customHeight="1" x14ac:dyDescent="0.2">
      <c r="A63" s="20"/>
      <c r="B63" s="75" t="s">
        <v>5</v>
      </c>
      <c r="C63" s="1">
        <f t="shared" si="4"/>
        <v>213472</v>
      </c>
      <c r="D63" s="68"/>
      <c r="E63" s="68"/>
      <c r="F63" s="87">
        <f>F64</f>
        <v>213472</v>
      </c>
      <c r="G63" s="68"/>
      <c r="H63" s="110" t="s">
        <v>11</v>
      </c>
      <c r="I63" s="77"/>
      <c r="J63" s="76"/>
      <c r="K63" s="76"/>
      <c r="L63" s="76"/>
    </row>
    <row r="64" spans="1:18" s="17" customFormat="1" ht="14.1" customHeight="1" x14ac:dyDescent="0.2">
      <c r="A64" s="15"/>
      <c r="B64" s="16">
        <v>2019</v>
      </c>
      <c r="C64" s="1">
        <f t="shared" si="4"/>
        <v>213472</v>
      </c>
      <c r="D64" s="27"/>
      <c r="E64" s="27"/>
      <c r="F64" s="1">
        <v>213472</v>
      </c>
      <c r="G64" s="15"/>
      <c r="H64" s="119"/>
      <c r="I64" s="77" t="s">
        <v>62</v>
      </c>
      <c r="J64" s="76"/>
      <c r="K64" s="76"/>
      <c r="L64" s="76"/>
    </row>
    <row r="65" spans="1:18" x14ac:dyDescent="0.2">
      <c r="A65" s="23" t="s">
        <v>63</v>
      </c>
      <c r="B65" s="106" t="s">
        <v>67</v>
      </c>
      <c r="C65" s="107"/>
      <c r="D65" s="107"/>
      <c r="E65" s="107"/>
      <c r="F65" s="107"/>
      <c r="G65" s="107"/>
      <c r="H65" s="108"/>
      <c r="I65" s="36"/>
      <c r="J65" s="36"/>
      <c r="K65" s="36"/>
      <c r="L65" s="36"/>
      <c r="N65" s="2"/>
      <c r="P65" s="2"/>
      <c r="R65" s="2"/>
    </row>
    <row r="66" spans="1:18" x14ac:dyDescent="0.2">
      <c r="A66" s="83"/>
      <c r="B66" s="75" t="s">
        <v>5</v>
      </c>
      <c r="C66" s="89">
        <f>C68+C67+C69</f>
        <v>1618468.4</v>
      </c>
      <c r="D66" s="83"/>
      <c r="E66" s="83"/>
      <c r="F66" s="89">
        <f>F67+F68+F69</f>
        <v>1618468.4</v>
      </c>
      <c r="G66" s="83"/>
      <c r="H66" s="116" t="s">
        <v>65</v>
      </c>
      <c r="N66" s="2"/>
      <c r="P66" s="2"/>
      <c r="R66" s="2"/>
    </row>
    <row r="67" spans="1:18" x14ac:dyDescent="0.2">
      <c r="A67" s="83"/>
      <c r="B67" s="16">
        <v>2019</v>
      </c>
      <c r="C67" s="88">
        <f t="shared" ref="C67:C69" si="5">F67</f>
        <v>642318</v>
      </c>
      <c r="D67" s="83"/>
      <c r="E67" s="83"/>
      <c r="F67" s="1">
        <v>642318</v>
      </c>
      <c r="G67" s="83"/>
      <c r="H67" s="117"/>
      <c r="I67" s="78" t="s">
        <v>64</v>
      </c>
      <c r="N67" s="2"/>
      <c r="P67" s="2"/>
      <c r="R67" s="2"/>
    </row>
    <row r="68" spans="1:18" x14ac:dyDescent="0.2">
      <c r="A68" s="83"/>
      <c r="B68" s="82">
        <v>2020</v>
      </c>
      <c r="C68" s="88">
        <f t="shared" si="5"/>
        <v>683150</v>
      </c>
      <c r="D68" s="83"/>
      <c r="E68" s="83"/>
      <c r="F68" s="1">
        <v>683150</v>
      </c>
      <c r="G68" s="83"/>
      <c r="H68" s="117"/>
      <c r="I68" s="78" t="s">
        <v>71</v>
      </c>
      <c r="N68" s="2"/>
      <c r="P68" s="2"/>
      <c r="R68" s="2"/>
    </row>
    <row r="69" spans="1:18" x14ac:dyDescent="0.2">
      <c r="A69" s="83"/>
      <c r="B69" s="90">
        <v>2021</v>
      </c>
      <c r="C69" s="88">
        <f t="shared" si="5"/>
        <v>293000.40000000002</v>
      </c>
      <c r="D69" s="89"/>
      <c r="E69" s="89"/>
      <c r="F69" s="89">
        <v>293000.40000000002</v>
      </c>
      <c r="G69" s="83"/>
      <c r="H69" s="118"/>
      <c r="N69" s="2"/>
      <c r="P69" s="2"/>
      <c r="R69" s="2"/>
    </row>
    <row r="70" spans="1:18" x14ac:dyDescent="0.2">
      <c r="H70" s="25"/>
      <c r="N70" s="2"/>
      <c r="P70" s="2"/>
      <c r="R70" s="2"/>
    </row>
    <row r="71" spans="1:18" x14ac:dyDescent="0.2">
      <c r="H71" s="25"/>
      <c r="N71" s="2"/>
      <c r="P71" s="2"/>
      <c r="R71" s="2"/>
    </row>
    <row r="72" spans="1:18" x14ac:dyDescent="0.2">
      <c r="H72" s="25"/>
      <c r="N72" s="2"/>
      <c r="P72" s="2"/>
      <c r="R72" s="2"/>
    </row>
    <row r="73" spans="1:18" x14ac:dyDescent="0.2">
      <c r="H73" s="25"/>
      <c r="N73" s="2"/>
      <c r="P73" s="2"/>
      <c r="R73" s="2"/>
    </row>
    <row r="74" spans="1:18" x14ac:dyDescent="0.2">
      <c r="H74" s="25"/>
      <c r="N74" s="2"/>
      <c r="P74" s="2"/>
      <c r="R74" s="2"/>
    </row>
    <row r="75" spans="1:18" x14ac:dyDescent="0.2">
      <c r="H75" s="25"/>
      <c r="N75" s="2"/>
      <c r="P75" s="2"/>
      <c r="R75" s="2"/>
    </row>
    <row r="76" spans="1:18" x14ac:dyDescent="0.2">
      <c r="H76" s="25"/>
      <c r="N76" s="2"/>
      <c r="P76" s="2"/>
      <c r="R76" s="2"/>
    </row>
    <row r="77" spans="1:18" x14ac:dyDescent="0.2">
      <c r="H77" s="25"/>
      <c r="N77" s="2"/>
      <c r="P77" s="2"/>
      <c r="R77" s="2"/>
    </row>
    <row r="78" spans="1:18" x14ac:dyDescent="0.2">
      <c r="H78" s="25"/>
      <c r="N78" s="2"/>
      <c r="P78" s="2"/>
      <c r="R78" s="2"/>
    </row>
    <row r="79" spans="1:18" x14ac:dyDescent="0.2">
      <c r="H79" s="25"/>
      <c r="N79" s="2"/>
      <c r="P79" s="2"/>
      <c r="R79" s="2"/>
    </row>
    <row r="80" spans="1:18" x14ac:dyDescent="0.2">
      <c r="H80" s="25"/>
      <c r="N80" s="2"/>
      <c r="P80" s="2"/>
      <c r="R80" s="2"/>
    </row>
    <row r="81" spans="8:18" x14ac:dyDescent="0.2">
      <c r="H81" s="25"/>
      <c r="N81" s="2"/>
      <c r="P81" s="2"/>
      <c r="R81" s="2"/>
    </row>
    <row r="82" spans="8:18" x14ac:dyDescent="0.2">
      <c r="H82" s="25"/>
      <c r="N82" s="2"/>
      <c r="P82" s="2"/>
      <c r="R82" s="2"/>
    </row>
    <row r="83" spans="8:18" x14ac:dyDescent="0.2">
      <c r="H83" s="25"/>
      <c r="N83" s="2"/>
      <c r="P83" s="2"/>
      <c r="R83" s="2"/>
    </row>
    <row r="84" spans="8:18" x14ac:dyDescent="0.2">
      <c r="H84" s="25"/>
      <c r="N84" s="2"/>
      <c r="P84" s="2"/>
      <c r="R84" s="2"/>
    </row>
    <row r="85" spans="8:18" x14ac:dyDescent="0.2">
      <c r="H85" s="25"/>
      <c r="N85" s="2"/>
      <c r="P85" s="2"/>
      <c r="R85" s="2"/>
    </row>
  </sheetData>
  <mergeCells count="21">
    <mergeCell ref="I1:N1"/>
    <mergeCell ref="B30:H30"/>
    <mergeCell ref="H31:H37"/>
    <mergeCell ref="B38:H38"/>
    <mergeCell ref="B21:H21"/>
    <mergeCell ref="B22:H22"/>
    <mergeCell ref="H23:H29"/>
    <mergeCell ref="H15:H20"/>
    <mergeCell ref="A9:H9"/>
    <mergeCell ref="A10:H10"/>
    <mergeCell ref="E7:H7"/>
    <mergeCell ref="D8:H8"/>
    <mergeCell ref="H66:H69"/>
    <mergeCell ref="H39:H45"/>
    <mergeCell ref="B46:H46"/>
    <mergeCell ref="H47:H53"/>
    <mergeCell ref="B54:H54"/>
    <mergeCell ref="H55:H61"/>
    <mergeCell ref="B65:H65"/>
    <mergeCell ref="B62:H62"/>
    <mergeCell ref="H63:H64"/>
  </mergeCells>
  <pageMargins left="0.39370078740157483" right="0.39370078740157483" top="0.74803149606299213" bottom="0.19685039370078741" header="0.31496062992125984" footer="0.31496062992125984"/>
  <pageSetup paperSize="9" scale="74" orientation="landscape" r:id="rId1"/>
  <rowBreaks count="1" manualBreakCount="1">
    <brk id="4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zoomScale="90" zoomScaleNormal="90" zoomScaleSheetLayoutView="90" workbookViewId="0">
      <selection activeCell="H7" sqref="H7"/>
    </sheetView>
  </sheetViews>
  <sheetFormatPr defaultColWidth="9.140625" defaultRowHeight="14.25" x14ac:dyDescent="0.2"/>
  <cols>
    <col min="1" max="1" width="9.28515625" style="2" customWidth="1"/>
    <col min="2" max="2" width="26.5703125" style="2" customWidth="1"/>
    <col min="3" max="3" width="22" style="2" customWidth="1"/>
    <col min="4" max="4" width="24.140625" style="2" customWidth="1"/>
    <col min="5" max="5" width="20.5703125" style="2" customWidth="1"/>
    <col min="6" max="6" width="22" style="2" customWidth="1"/>
    <col min="7" max="7" width="19.28515625" style="2" customWidth="1"/>
    <col min="8" max="8" width="19.7109375" style="25" customWidth="1"/>
    <col min="9" max="9" width="10.28515625" style="2" customWidth="1"/>
    <col min="10" max="10" width="16.85546875" style="3" customWidth="1"/>
    <col min="11" max="11" width="7.7109375" style="2" customWidth="1"/>
    <col min="12" max="12" width="44" style="4" customWidth="1"/>
    <col min="13" max="13" width="13.140625" style="2" customWidth="1"/>
    <col min="14" max="14" width="31.5703125" style="2" customWidth="1"/>
    <col min="15" max="16384" width="9.140625" style="2"/>
  </cols>
  <sheetData>
    <row r="1" spans="1:12" x14ac:dyDescent="0.2">
      <c r="F1" s="120"/>
      <c r="G1" s="120"/>
      <c r="H1" s="120"/>
    </row>
    <row r="2" spans="1:12" x14ac:dyDescent="0.2">
      <c r="F2" s="31"/>
      <c r="G2" s="31"/>
      <c r="H2" s="24" t="s">
        <v>14</v>
      </c>
    </row>
    <row r="3" spans="1:12" x14ac:dyDescent="0.2">
      <c r="F3" s="62"/>
      <c r="G3" s="62"/>
      <c r="H3" s="63" t="s">
        <v>42</v>
      </c>
    </row>
    <row r="4" spans="1:12" x14ac:dyDescent="0.2">
      <c r="F4" s="62"/>
      <c r="G4" s="62"/>
      <c r="H4" s="63" t="s">
        <v>72</v>
      </c>
    </row>
    <row r="5" spans="1:12" x14ac:dyDescent="0.2">
      <c r="F5" s="62"/>
      <c r="G5" s="62"/>
      <c r="H5" s="65"/>
    </row>
    <row r="6" spans="1:12" x14ac:dyDescent="0.2">
      <c r="F6" s="62"/>
      <c r="G6" s="62"/>
      <c r="H6" s="65"/>
    </row>
    <row r="7" spans="1:12" x14ac:dyDescent="0.2">
      <c r="F7" s="36"/>
      <c r="G7" s="31"/>
      <c r="H7" s="31" t="s">
        <v>14</v>
      </c>
    </row>
    <row r="8" spans="1:12" s="5" customFormat="1" x14ac:dyDescent="0.2">
      <c r="F8" s="109" t="s">
        <v>60</v>
      </c>
      <c r="G8" s="109"/>
      <c r="H8" s="109"/>
      <c r="J8" s="6"/>
      <c r="L8" s="7"/>
    </row>
    <row r="9" spans="1:12" s="5" customFormat="1" ht="13.5" customHeight="1" x14ac:dyDescent="0.2">
      <c r="F9" s="37"/>
      <c r="G9" s="37"/>
      <c r="H9" s="42" t="s">
        <v>34</v>
      </c>
      <c r="J9" s="6"/>
      <c r="L9" s="7"/>
    </row>
    <row r="10" spans="1:12" s="5" customFormat="1" ht="13.5" customHeight="1" x14ac:dyDescent="0.2">
      <c r="F10" s="37"/>
      <c r="G10" s="37"/>
      <c r="H10" s="42"/>
      <c r="J10" s="6"/>
      <c r="L10" s="7"/>
    </row>
    <row r="11" spans="1:12" ht="29.25" customHeight="1" x14ac:dyDescent="0.2">
      <c r="A11" s="150" t="s">
        <v>59</v>
      </c>
      <c r="B11" s="150"/>
      <c r="C11" s="150"/>
      <c r="D11" s="150"/>
      <c r="E11" s="150"/>
      <c r="F11" s="150"/>
      <c r="G11" s="150"/>
      <c r="H11" s="150"/>
    </row>
    <row r="12" spans="1:12" ht="21.75" customHeight="1" x14ac:dyDescent="0.2">
      <c r="A12" s="115" t="s">
        <v>15</v>
      </c>
      <c r="B12" s="115"/>
      <c r="C12" s="115"/>
      <c r="D12" s="115"/>
      <c r="E12" s="115"/>
      <c r="F12" s="115"/>
      <c r="G12" s="115"/>
      <c r="H12" s="115"/>
    </row>
    <row r="13" spans="1:12" ht="12" customHeight="1" x14ac:dyDescent="0.2">
      <c r="A13" s="39"/>
      <c r="B13" s="39"/>
      <c r="C13" s="39"/>
      <c r="D13" s="39"/>
      <c r="E13" s="39"/>
      <c r="F13" s="39"/>
      <c r="G13" s="39"/>
      <c r="H13" s="39"/>
    </row>
    <row r="14" spans="1:12" s="45" customFormat="1" ht="35.25" customHeight="1" x14ac:dyDescent="0.25">
      <c r="A14" s="43" t="s">
        <v>0</v>
      </c>
      <c r="B14" s="43" t="s">
        <v>1</v>
      </c>
      <c r="C14" s="43" t="s">
        <v>2</v>
      </c>
      <c r="D14" s="44" t="s">
        <v>31</v>
      </c>
      <c r="E14" s="44" t="s">
        <v>32</v>
      </c>
      <c r="F14" s="44" t="s">
        <v>33</v>
      </c>
      <c r="G14" s="44" t="s">
        <v>3</v>
      </c>
      <c r="H14" s="38" t="s">
        <v>4</v>
      </c>
      <c r="J14" s="46"/>
    </row>
    <row r="15" spans="1:12" x14ac:dyDescent="0.2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33">
        <v>8</v>
      </c>
    </row>
    <row r="16" spans="1:12" ht="14.1" customHeight="1" x14ac:dyDescent="0.2">
      <c r="A16" s="32">
        <v>1</v>
      </c>
      <c r="B16" s="11" t="s">
        <v>5</v>
      </c>
      <c r="C16" s="49">
        <f t="shared" ref="C16" si="0">C24+C48</f>
        <v>46813268.799999997</v>
      </c>
      <c r="D16" s="26"/>
      <c r="E16" s="26"/>
      <c r="F16" s="49">
        <f>F24+F48</f>
        <v>46813268.799999997</v>
      </c>
      <c r="G16" s="12"/>
      <c r="H16" s="151" t="s">
        <v>11</v>
      </c>
    </row>
    <row r="17" spans="1:12" ht="14.1" customHeight="1" x14ac:dyDescent="0.2">
      <c r="A17" s="9"/>
      <c r="B17" s="13">
        <v>2017</v>
      </c>
      <c r="C17" s="89">
        <f>C25+C49</f>
        <v>6213635</v>
      </c>
      <c r="D17" s="28"/>
      <c r="E17" s="28"/>
      <c r="F17" s="89">
        <f>F25+F49</f>
        <v>6213635</v>
      </c>
      <c r="G17" s="9"/>
      <c r="H17" s="151"/>
    </row>
    <row r="18" spans="1:12" s="17" customFormat="1" ht="14.1" customHeight="1" x14ac:dyDescent="0.2">
      <c r="A18" s="15"/>
      <c r="B18" s="16">
        <v>2018</v>
      </c>
      <c r="C18" s="89">
        <f t="shared" ref="C18:C21" si="1">C26+C50</f>
        <v>6678472</v>
      </c>
      <c r="D18" s="27"/>
      <c r="E18" s="27"/>
      <c r="F18" s="89">
        <f t="shared" ref="F18:F22" si="2">F26+F50</f>
        <v>6678472</v>
      </c>
      <c r="G18" s="15"/>
      <c r="H18" s="151"/>
      <c r="J18" s="18"/>
      <c r="L18" s="19"/>
    </row>
    <row r="19" spans="1:12" s="17" customFormat="1" ht="14.1" customHeight="1" x14ac:dyDescent="0.2">
      <c r="A19" s="15"/>
      <c r="B19" s="16">
        <v>2019</v>
      </c>
      <c r="C19" s="89">
        <f t="shared" si="1"/>
        <v>8782052</v>
      </c>
      <c r="D19" s="27"/>
      <c r="E19" s="27"/>
      <c r="F19" s="89">
        <f t="shared" si="2"/>
        <v>8782052</v>
      </c>
      <c r="G19" s="15"/>
      <c r="H19" s="151"/>
      <c r="I19" s="18"/>
      <c r="J19" s="18"/>
      <c r="L19" s="19"/>
    </row>
    <row r="20" spans="1:12" s="17" customFormat="1" ht="14.1" customHeight="1" x14ac:dyDescent="0.2">
      <c r="A20" s="15"/>
      <c r="B20" s="16">
        <v>2020</v>
      </c>
      <c r="C20" s="89">
        <f t="shared" si="1"/>
        <v>8746960</v>
      </c>
      <c r="D20" s="27"/>
      <c r="E20" s="27"/>
      <c r="F20" s="89">
        <f t="shared" si="2"/>
        <v>8746960</v>
      </c>
      <c r="G20" s="15"/>
      <c r="H20" s="151"/>
      <c r="J20" s="18"/>
      <c r="L20" s="19"/>
    </row>
    <row r="21" spans="1:12" s="17" customFormat="1" ht="14.1" customHeight="1" x14ac:dyDescent="0.2">
      <c r="A21" s="15"/>
      <c r="B21" s="16">
        <v>2021</v>
      </c>
      <c r="C21" s="89">
        <f t="shared" si="1"/>
        <v>9369652.8000000007</v>
      </c>
      <c r="D21" s="27"/>
      <c r="E21" s="27"/>
      <c r="F21" s="87">
        <f t="shared" si="2"/>
        <v>9369652.8000000007</v>
      </c>
      <c r="G21" s="15"/>
      <c r="H21" s="151"/>
      <c r="J21" s="18"/>
      <c r="L21" s="19"/>
    </row>
    <row r="22" spans="1:12" s="17" customFormat="1" ht="14.1" customHeight="1" x14ac:dyDescent="0.2">
      <c r="A22" s="15"/>
      <c r="B22" s="16">
        <v>2022</v>
      </c>
      <c r="C22" s="89">
        <f>C30+C54</f>
        <v>7022497</v>
      </c>
      <c r="D22" s="27"/>
      <c r="E22" s="27"/>
      <c r="F22" s="89">
        <f t="shared" si="2"/>
        <v>7022497</v>
      </c>
      <c r="G22" s="15"/>
      <c r="H22" s="151"/>
      <c r="J22" s="18"/>
      <c r="L22" s="19"/>
    </row>
    <row r="23" spans="1:12" ht="21" customHeight="1" x14ac:dyDescent="0.2">
      <c r="A23" s="144" t="s">
        <v>29</v>
      </c>
      <c r="B23" s="145"/>
      <c r="C23" s="145"/>
      <c r="D23" s="145"/>
      <c r="E23" s="145"/>
      <c r="F23" s="145"/>
      <c r="G23" s="145"/>
      <c r="H23" s="146"/>
    </row>
    <row r="24" spans="1:12" ht="14.1" customHeight="1" x14ac:dyDescent="0.2">
      <c r="A24" s="35">
        <v>2</v>
      </c>
      <c r="B24" s="21" t="s">
        <v>5</v>
      </c>
      <c r="C24" s="86">
        <f>SUM(C25:C30)</f>
        <v>7875982.2999999998</v>
      </c>
      <c r="D24" s="30"/>
      <c r="E24" s="30"/>
      <c r="F24" s="86">
        <f>SUM(F25:F30)</f>
        <v>7875982.2999999998</v>
      </c>
      <c r="G24" s="22"/>
      <c r="H24" s="130" t="s">
        <v>11</v>
      </c>
    </row>
    <row r="25" spans="1:12" ht="14.1" customHeight="1" x14ac:dyDescent="0.2">
      <c r="A25" s="20"/>
      <c r="B25" s="13">
        <v>2017</v>
      </c>
      <c r="C25" s="87">
        <f t="shared" ref="C25:C30" si="3">C33+C41</f>
        <v>1166539</v>
      </c>
      <c r="D25" s="28"/>
      <c r="E25" s="28"/>
      <c r="F25" s="87">
        <f>'Земля-приложение 3'!F14</f>
        <v>1166539</v>
      </c>
      <c r="G25" s="20"/>
      <c r="H25" s="130"/>
    </row>
    <row r="26" spans="1:12" ht="14.1" customHeight="1" x14ac:dyDescent="0.2">
      <c r="A26" s="20"/>
      <c r="B26" s="16">
        <v>2018</v>
      </c>
      <c r="C26" s="87">
        <f>C34+C42</f>
        <v>1422503</v>
      </c>
      <c r="D26" s="27"/>
      <c r="E26" s="27"/>
      <c r="F26" s="87">
        <f>'Земля-приложение 3'!F15</f>
        <v>1422503</v>
      </c>
      <c r="G26" s="20"/>
      <c r="H26" s="130"/>
    </row>
    <row r="27" spans="1:12" ht="14.1" customHeight="1" x14ac:dyDescent="0.2">
      <c r="A27" s="20"/>
      <c r="B27" s="16">
        <v>2019</v>
      </c>
      <c r="C27" s="87">
        <f>F27</f>
        <v>1655641</v>
      </c>
      <c r="D27" s="27"/>
      <c r="E27" s="27"/>
      <c r="F27" s="87">
        <f>'Земля-приложение 3'!F16</f>
        <v>1655641</v>
      </c>
      <c r="G27" s="20"/>
      <c r="H27" s="130"/>
    </row>
    <row r="28" spans="1:12" ht="14.1" customHeight="1" x14ac:dyDescent="0.2">
      <c r="A28" s="20"/>
      <c r="B28" s="16">
        <v>2020</v>
      </c>
      <c r="C28" s="87">
        <f>F28</f>
        <v>841342</v>
      </c>
      <c r="D28" s="27"/>
      <c r="E28" s="27"/>
      <c r="F28" s="87">
        <f>'Земля-приложение 3'!F17</f>
        <v>841342</v>
      </c>
      <c r="G28" s="20"/>
      <c r="H28" s="130"/>
    </row>
    <row r="29" spans="1:12" x14ac:dyDescent="0.2">
      <c r="A29" s="20"/>
      <c r="B29" s="16">
        <v>2021</v>
      </c>
      <c r="C29" s="87">
        <f>F29</f>
        <v>900047.3</v>
      </c>
      <c r="D29" s="27"/>
      <c r="E29" s="27"/>
      <c r="F29" s="87">
        <f>'Земля-приложение 3'!F18</f>
        <v>900047.3</v>
      </c>
      <c r="G29" s="20"/>
      <c r="H29" s="130"/>
    </row>
    <row r="30" spans="1:12" ht="13.5" customHeight="1" x14ac:dyDescent="0.2">
      <c r="A30" s="20"/>
      <c r="B30" s="16">
        <v>2022</v>
      </c>
      <c r="C30" s="87">
        <f t="shared" si="3"/>
        <v>1889910</v>
      </c>
      <c r="D30" s="27"/>
      <c r="E30" s="27"/>
      <c r="F30" s="87">
        <f>'Земля-приложение 3'!F19</f>
        <v>1889910</v>
      </c>
      <c r="G30" s="20"/>
      <c r="H30" s="130"/>
    </row>
    <row r="31" spans="1:12" ht="1.5" hidden="1" customHeight="1" x14ac:dyDescent="0.2">
      <c r="A31" s="12" t="s">
        <v>6</v>
      </c>
      <c r="B31" s="138" t="s">
        <v>13</v>
      </c>
      <c r="C31" s="139"/>
      <c r="D31" s="139"/>
      <c r="E31" s="139"/>
      <c r="F31" s="139"/>
      <c r="G31" s="139"/>
      <c r="H31" s="140"/>
    </row>
    <row r="32" spans="1:12" hidden="1" x14ac:dyDescent="0.2">
      <c r="A32" s="12"/>
      <c r="B32" s="11" t="s">
        <v>5</v>
      </c>
      <c r="C32" s="26">
        <f>C33+C34+C35+C36+C37+C38</f>
        <v>9673766</v>
      </c>
      <c r="D32" s="26"/>
      <c r="E32" s="26"/>
      <c r="F32" s="26">
        <f>F33+F34+F35+F36+F37+F38</f>
        <v>9673766</v>
      </c>
      <c r="G32" s="12"/>
      <c r="H32" s="136" t="s">
        <v>11</v>
      </c>
    </row>
    <row r="33" spans="1:12" s="17" customFormat="1" hidden="1" x14ac:dyDescent="0.2">
      <c r="A33" s="12"/>
      <c r="B33" s="47">
        <v>2017</v>
      </c>
      <c r="C33" s="26">
        <f t="shared" ref="C33:C38" si="4">F33</f>
        <v>1166539</v>
      </c>
      <c r="D33" s="26"/>
      <c r="E33" s="26"/>
      <c r="F33" s="26">
        <v>1166539</v>
      </c>
      <c r="G33" s="12"/>
      <c r="H33" s="136"/>
      <c r="J33" s="18"/>
      <c r="L33" s="105"/>
    </row>
    <row r="34" spans="1:12" s="17" customFormat="1" hidden="1" x14ac:dyDescent="0.2">
      <c r="A34" s="12"/>
      <c r="B34" s="47">
        <v>2018</v>
      </c>
      <c r="C34" s="26">
        <f t="shared" si="4"/>
        <v>1422503</v>
      </c>
      <c r="D34" s="26"/>
      <c r="E34" s="26"/>
      <c r="F34" s="26">
        <v>1422503</v>
      </c>
      <c r="G34" s="12"/>
      <c r="H34" s="136"/>
      <c r="J34" s="18"/>
      <c r="L34" s="105"/>
    </row>
    <row r="35" spans="1:12" s="17" customFormat="1" hidden="1" x14ac:dyDescent="0.2">
      <c r="A35" s="12"/>
      <c r="B35" s="47">
        <v>2019</v>
      </c>
      <c r="C35" s="48">
        <f t="shared" si="4"/>
        <v>1655641</v>
      </c>
      <c r="D35" s="26"/>
      <c r="E35" s="26"/>
      <c r="F35" s="48">
        <v>1655641</v>
      </c>
      <c r="G35" s="12"/>
      <c r="H35" s="136"/>
      <c r="J35" s="18"/>
      <c r="L35" s="105"/>
    </row>
    <row r="36" spans="1:12" s="17" customFormat="1" hidden="1" x14ac:dyDescent="0.2">
      <c r="A36" s="12"/>
      <c r="B36" s="47">
        <v>2020</v>
      </c>
      <c r="C36" s="48">
        <f t="shared" si="4"/>
        <v>1730647</v>
      </c>
      <c r="D36" s="26"/>
      <c r="E36" s="26"/>
      <c r="F36" s="48">
        <v>1730647</v>
      </c>
      <c r="G36" s="12"/>
      <c r="H36" s="136"/>
      <c r="J36" s="18"/>
      <c r="L36" s="105"/>
    </row>
    <row r="37" spans="1:12" s="17" customFormat="1" hidden="1" x14ac:dyDescent="0.2">
      <c r="A37" s="12"/>
      <c r="B37" s="47">
        <v>2021</v>
      </c>
      <c r="C37" s="48">
        <f t="shared" si="4"/>
        <v>1808526</v>
      </c>
      <c r="D37" s="26"/>
      <c r="E37" s="26"/>
      <c r="F37" s="48">
        <v>1808526</v>
      </c>
      <c r="G37" s="12"/>
      <c r="H37" s="136"/>
      <c r="J37" s="18"/>
      <c r="L37" s="105"/>
    </row>
    <row r="38" spans="1:12" s="17" customFormat="1" hidden="1" x14ac:dyDescent="0.2">
      <c r="A38" s="12"/>
      <c r="B38" s="47">
        <v>2022</v>
      </c>
      <c r="C38" s="48">
        <f t="shared" si="4"/>
        <v>1889910</v>
      </c>
      <c r="D38" s="26"/>
      <c r="E38" s="26"/>
      <c r="F38" s="48">
        <v>1889910</v>
      </c>
      <c r="G38" s="12"/>
      <c r="H38" s="136"/>
      <c r="J38" s="18"/>
      <c r="L38" s="105"/>
    </row>
    <row r="39" spans="1:12" hidden="1" x14ac:dyDescent="0.2">
      <c r="A39" s="12" t="s">
        <v>7</v>
      </c>
      <c r="B39" s="138" t="s">
        <v>28</v>
      </c>
      <c r="C39" s="139"/>
      <c r="D39" s="139"/>
      <c r="E39" s="139"/>
      <c r="F39" s="139"/>
      <c r="G39" s="139"/>
      <c r="H39" s="140"/>
    </row>
    <row r="40" spans="1:12" hidden="1" x14ac:dyDescent="0.2">
      <c r="A40" s="12"/>
      <c r="B40" s="11" t="s">
        <v>5</v>
      </c>
      <c r="C40" s="49">
        <f>C41+C42+C43+C44+C45+C46</f>
        <v>0</v>
      </c>
      <c r="D40" s="50"/>
      <c r="E40" s="50"/>
      <c r="F40" s="49">
        <f>F41+F42+F43+F44+F45+F46</f>
        <v>0</v>
      </c>
      <c r="G40" s="12"/>
      <c r="H40" s="136" t="s">
        <v>11</v>
      </c>
    </row>
    <row r="41" spans="1:12" hidden="1" x14ac:dyDescent="0.2">
      <c r="A41" s="12"/>
      <c r="B41" s="47">
        <v>2017</v>
      </c>
      <c r="C41" s="49">
        <f t="shared" ref="C41:C46" si="5">F41</f>
        <v>0</v>
      </c>
      <c r="D41" s="50"/>
      <c r="E41" s="50"/>
      <c r="F41" s="49">
        <v>0</v>
      </c>
      <c r="G41" s="12"/>
      <c r="H41" s="136"/>
    </row>
    <row r="42" spans="1:12" hidden="1" x14ac:dyDescent="0.2">
      <c r="A42" s="12"/>
      <c r="B42" s="47">
        <v>2018</v>
      </c>
      <c r="C42" s="49">
        <f t="shared" si="5"/>
        <v>0</v>
      </c>
      <c r="D42" s="50"/>
      <c r="E42" s="50"/>
      <c r="F42" s="49">
        <v>0</v>
      </c>
      <c r="G42" s="12"/>
      <c r="H42" s="136"/>
    </row>
    <row r="43" spans="1:12" hidden="1" x14ac:dyDescent="0.2">
      <c r="A43" s="12"/>
      <c r="B43" s="47">
        <v>2019</v>
      </c>
      <c r="C43" s="51">
        <f t="shared" si="5"/>
        <v>0</v>
      </c>
      <c r="D43" s="50"/>
      <c r="E43" s="50"/>
      <c r="F43" s="51">
        <v>0</v>
      </c>
      <c r="G43" s="12"/>
      <c r="H43" s="136"/>
    </row>
    <row r="44" spans="1:12" hidden="1" x14ac:dyDescent="0.2">
      <c r="A44" s="12"/>
      <c r="B44" s="47">
        <v>2020</v>
      </c>
      <c r="C44" s="51">
        <f t="shared" si="5"/>
        <v>0</v>
      </c>
      <c r="D44" s="50"/>
      <c r="E44" s="50"/>
      <c r="F44" s="51">
        <v>0</v>
      </c>
      <c r="G44" s="12"/>
      <c r="H44" s="136"/>
    </row>
    <row r="45" spans="1:12" hidden="1" x14ac:dyDescent="0.2">
      <c r="A45" s="12"/>
      <c r="B45" s="47">
        <v>2021</v>
      </c>
      <c r="C45" s="51">
        <f t="shared" si="5"/>
        <v>0</v>
      </c>
      <c r="D45" s="50"/>
      <c r="E45" s="50"/>
      <c r="F45" s="51">
        <v>0</v>
      </c>
      <c r="G45" s="12"/>
      <c r="H45" s="136"/>
    </row>
    <row r="46" spans="1:12" hidden="1" x14ac:dyDescent="0.2">
      <c r="A46" s="12"/>
      <c r="B46" s="47">
        <v>2022</v>
      </c>
      <c r="C46" s="51">
        <f t="shared" si="5"/>
        <v>0</v>
      </c>
      <c r="D46" s="50"/>
      <c r="E46" s="50"/>
      <c r="F46" s="51">
        <v>0</v>
      </c>
      <c r="G46" s="12"/>
      <c r="H46" s="136"/>
    </row>
    <row r="47" spans="1:12" ht="18" customHeight="1" x14ac:dyDescent="0.2">
      <c r="A47" s="141" t="s">
        <v>12</v>
      </c>
      <c r="B47" s="142"/>
      <c r="C47" s="142"/>
      <c r="D47" s="142"/>
      <c r="E47" s="142"/>
      <c r="F47" s="142"/>
      <c r="G47" s="142"/>
      <c r="H47" s="143"/>
    </row>
    <row r="48" spans="1:12" ht="14.1" customHeight="1" x14ac:dyDescent="0.2">
      <c r="A48" s="35">
        <v>3</v>
      </c>
      <c r="B48" s="21" t="s">
        <v>5</v>
      </c>
      <c r="C48" s="86">
        <f>C49+C50+C51+C52+C53+C54</f>
        <v>38937286.5</v>
      </c>
      <c r="D48" s="30"/>
      <c r="E48" s="30"/>
      <c r="F48" s="86">
        <f>F49+F50+F51+F52+F53+F54</f>
        <v>38937286.5</v>
      </c>
      <c r="G48" s="22"/>
      <c r="H48" s="130" t="s">
        <v>66</v>
      </c>
    </row>
    <row r="49" spans="1:12" ht="14.1" customHeight="1" x14ac:dyDescent="0.2">
      <c r="A49" s="20"/>
      <c r="B49" s="13">
        <v>2017</v>
      </c>
      <c r="C49" s="87">
        <f t="shared" ref="C49:C54" si="6">SUM(D49:F49)</f>
        <v>5047096</v>
      </c>
      <c r="D49" s="28"/>
      <c r="E49" s="28"/>
      <c r="F49" s="87">
        <f>'Имущество-приложение 4'!F15</f>
        <v>5047096</v>
      </c>
      <c r="G49" s="20"/>
      <c r="H49" s="130"/>
    </row>
    <row r="50" spans="1:12" s="17" customFormat="1" ht="14.1" customHeight="1" x14ac:dyDescent="0.2">
      <c r="A50" s="15"/>
      <c r="B50" s="16">
        <v>2018</v>
      </c>
      <c r="C50" s="87">
        <f t="shared" si="6"/>
        <v>5255969</v>
      </c>
      <c r="D50" s="27"/>
      <c r="E50" s="27"/>
      <c r="F50" s="87">
        <f>'Имущество-приложение 4'!F16</f>
        <v>5255969</v>
      </c>
      <c r="G50" s="15"/>
      <c r="H50" s="130"/>
      <c r="J50" s="18"/>
      <c r="L50" s="19"/>
    </row>
    <row r="51" spans="1:12" s="17" customFormat="1" ht="14.1" customHeight="1" x14ac:dyDescent="0.2">
      <c r="A51" s="15"/>
      <c r="B51" s="16">
        <v>2019</v>
      </c>
      <c r="C51" s="87">
        <f t="shared" si="6"/>
        <v>7126411</v>
      </c>
      <c r="D51" s="27"/>
      <c r="E51" s="27"/>
      <c r="F51" s="87">
        <f>'Имущество-приложение 4'!F17</f>
        <v>7126411</v>
      </c>
      <c r="G51" s="15"/>
      <c r="H51" s="130"/>
      <c r="J51" s="18"/>
      <c r="L51" s="19"/>
    </row>
    <row r="52" spans="1:12" s="17" customFormat="1" ht="14.1" customHeight="1" x14ac:dyDescent="0.2">
      <c r="A52" s="15"/>
      <c r="B52" s="16">
        <v>2020</v>
      </c>
      <c r="C52" s="87">
        <f t="shared" si="6"/>
        <v>7905618</v>
      </c>
      <c r="D52" s="27"/>
      <c r="E52" s="27"/>
      <c r="F52" s="87">
        <f>'Имущество-приложение 4'!F18</f>
        <v>7905618</v>
      </c>
      <c r="G52" s="15"/>
      <c r="H52" s="130"/>
      <c r="J52" s="18"/>
      <c r="L52" s="19"/>
    </row>
    <row r="53" spans="1:12" s="17" customFormat="1" ht="14.1" customHeight="1" x14ac:dyDescent="0.2">
      <c r="A53" s="15"/>
      <c r="B53" s="16">
        <v>2021</v>
      </c>
      <c r="C53" s="87">
        <f t="shared" si="6"/>
        <v>8469605.5</v>
      </c>
      <c r="D53" s="27"/>
      <c r="E53" s="27"/>
      <c r="F53" s="87">
        <f>'Имущество-приложение 4'!F19</f>
        <v>8469605.5</v>
      </c>
      <c r="G53" s="15"/>
      <c r="H53" s="130"/>
      <c r="J53" s="18"/>
      <c r="L53" s="19"/>
    </row>
    <row r="54" spans="1:12" s="17" customFormat="1" x14ac:dyDescent="0.2">
      <c r="A54" s="15"/>
      <c r="B54" s="16">
        <v>2022</v>
      </c>
      <c r="C54" s="87">
        <f t="shared" si="6"/>
        <v>5132587</v>
      </c>
      <c r="D54" s="27"/>
      <c r="E54" s="27"/>
      <c r="F54" s="87">
        <f>'Имущество-приложение 4'!F20</f>
        <v>5132587</v>
      </c>
      <c r="G54" s="15"/>
      <c r="H54" s="130"/>
      <c r="J54" s="18"/>
      <c r="L54" s="19"/>
    </row>
    <row r="55" spans="1:12" s="17" customFormat="1" ht="1.5" customHeight="1" x14ac:dyDescent="0.2">
      <c r="A55" s="15" t="s">
        <v>8</v>
      </c>
      <c r="B55" s="147" t="s">
        <v>19</v>
      </c>
      <c r="C55" s="148"/>
      <c r="D55" s="148"/>
      <c r="E55" s="148"/>
      <c r="F55" s="148"/>
      <c r="G55" s="148"/>
      <c r="H55" s="149"/>
      <c r="J55" s="18"/>
      <c r="L55" s="19"/>
    </row>
    <row r="56" spans="1:12" hidden="1" x14ac:dyDescent="0.2">
      <c r="A56" s="52" t="s">
        <v>16</v>
      </c>
      <c r="B56" s="133" t="s">
        <v>20</v>
      </c>
      <c r="C56" s="134"/>
      <c r="D56" s="134"/>
      <c r="E56" s="134"/>
      <c r="F56" s="134"/>
      <c r="G56" s="134"/>
      <c r="H56" s="135"/>
    </row>
    <row r="57" spans="1:12" hidden="1" x14ac:dyDescent="0.2">
      <c r="A57" s="12"/>
      <c r="B57" s="11" t="s">
        <v>5</v>
      </c>
      <c r="C57" s="26">
        <f>C58+C59+C60+C61+C62+C63</f>
        <v>1398581.7269284599</v>
      </c>
      <c r="D57" s="26"/>
      <c r="E57" s="26"/>
      <c r="F57" s="26">
        <f>F58+F59+F60+F61+F62+F63</f>
        <v>1398581.7269284599</v>
      </c>
      <c r="G57" s="12"/>
      <c r="H57" s="136" t="s">
        <v>11</v>
      </c>
      <c r="L57" s="137"/>
    </row>
    <row r="58" spans="1:12" s="17" customFormat="1" ht="8.25" hidden="1" customHeight="1" x14ac:dyDescent="0.2">
      <c r="A58" s="12"/>
      <c r="B58" s="47">
        <v>2017</v>
      </c>
      <c r="C58" s="26">
        <f t="shared" ref="C58:C63" si="7">F58</f>
        <v>200000</v>
      </c>
      <c r="D58" s="26"/>
      <c r="E58" s="26"/>
      <c r="F58" s="26">
        <f>200000</f>
        <v>200000</v>
      </c>
      <c r="G58" s="12"/>
      <c r="H58" s="136"/>
      <c r="J58" s="18"/>
      <c r="L58" s="137"/>
    </row>
    <row r="59" spans="1:12" s="17" customFormat="1" hidden="1" x14ac:dyDescent="0.2">
      <c r="A59" s="12"/>
      <c r="B59" s="47">
        <v>2018</v>
      </c>
      <c r="C59" s="26">
        <f t="shared" si="7"/>
        <v>212200</v>
      </c>
      <c r="D59" s="26"/>
      <c r="E59" s="26"/>
      <c r="F59" s="26">
        <f>F58*106.1%</f>
        <v>212200</v>
      </c>
      <c r="G59" s="12"/>
      <c r="H59" s="136"/>
      <c r="J59" s="18"/>
      <c r="L59" s="137"/>
    </row>
    <row r="60" spans="1:12" s="17" customFormat="1" hidden="1" x14ac:dyDescent="0.2">
      <c r="A60" s="12"/>
      <c r="B60" s="47">
        <v>2019</v>
      </c>
      <c r="C60" s="48">
        <f t="shared" si="7"/>
        <v>225144.19999999998</v>
      </c>
      <c r="D60" s="26"/>
      <c r="E60" s="26"/>
      <c r="F60" s="48">
        <f>F59*106.1%</f>
        <v>225144.19999999998</v>
      </c>
      <c r="G60" s="12"/>
      <c r="H60" s="136"/>
      <c r="J60" s="18"/>
      <c r="L60" s="137"/>
    </row>
    <row r="61" spans="1:12" s="17" customFormat="1" hidden="1" x14ac:dyDescent="0.2">
      <c r="A61" s="12"/>
      <c r="B61" s="47">
        <v>2020</v>
      </c>
      <c r="C61" s="48">
        <f t="shared" si="7"/>
        <v>238877.99619999997</v>
      </c>
      <c r="D61" s="26"/>
      <c r="E61" s="26"/>
      <c r="F61" s="48">
        <f>F60*106.1%</f>
        <v>238877.99619999997</v>
      </c>
      <c r="G61" s="12"/>
      <c r="H61" s="136"/>
      <c r="J61" s="18"/>
      <c r="L61" s="137"/>
    </row>
    <row r="62" spans="1:12" s="17" customFormat="1" hidden="1" x14ac:dyDescent="0.2">
      <c r="A62" s="12"/>
      <c r="B62" s="47">
        <v>2021</v>
      </c>
      <c r="C62" s="48">
        <f t="shared" si="7"/>
        <v>253449.55396819994</v>
      </c>
      <c r="D62" s="26"/>
      <c r="E62" s="26"/>
      <c r="F62" s="48">
        <f>F61*106.1%</f>
        <v>253449.55396819994</v>
      </c>
      <c r="G62" s="12"/>
      <c r="H62" s="136"/>
      <c r="J62" s="18"/>
      <c r="L62" s="137"/>
    </row>
    <row r="63" spans="1:12" s="17" customFormat="1" hidden="1" x14ac:dyDescent="0.2">
      <c r="A63" s="12"/>
      <c r="B63" s="47">
        <v>2022</v>
      </c>
      <c r="C63" s="48">
        <f t="shared" si="7"/>
        <v>268909.97676026012</v>
      </c>
      <c r="D63" s="26"/>
      <c r="E63" s="26"/>
      <c r="F63" s="48">
        <f>F62*106.1%</f>
        <v>268909.97676026012</v>
      </c>
      <c r="G63" s="12"/>
      <c r="H63" s="136"/>
      <c r="J63" s="18"/>
      <c r="L63" s="137"/>
    </row>
    <row r="64" spans="1:12" hidden="1" x14ac:dyDescent="0.2">
      <c r="A64" s="52" t="s">
        <v>17</v>
      </c>
      <c r="B64" s="133" t="s">
        <v>21</v>
      </c>
      <c r="C64" s="134"/>
      <c r="D64" s="134"/>
      <c r="E64" s="134"/>
      <c r="F64" s="134"/>
      <c r="G64" s="134"/>
      <c r="H64" s="135"/>
    </row>
    <row r="65" spans="1:13" hidden="1" x14ac:dyDescent="0.2">
      <c r="A65" s="12"/>
      <c r="B65" s="11" t="s">
        <v>5</v>
      </c>
      <c r="C65" s="26">
        <f>C66+C67+C68+C69+C70+C71</f>
        <v>4895036.04424961</v>
      </c>
      <c r="D65" s="26"/>
      <c r="E65" s="26"/>
      <c r="F65" s="26">
        <f>F66+F67+F68+F69+F70+F71</f>
        <v>4895036.04424961</v>
      </c>
      <c r="G65" s="12"/>
      <c r="H65" s="136" t="s">
        <v>11</v>
      </c>
      <c r="L65" s="137"/>
      <c r="M65" s="3"/>
    </row>
    <row r="66" spans="1:13" s="17" customFormat="1" hidden="1" x14ac:dyDescent="0.2">
      <c r="A66" s="12"/>
      <c r="B66" s="47">
        <v>2017</v>
      </c>
      <c r="C66" s="26">
        <f t="shared" ref="C66:C71" si="8">F66</f>
        <v>700000</v>
      </c>
      <c r="D66" s="26"/>
      <c r="E66" s="26"/>
      <c r="F66" s="26">
        <f>700000</f>
        <v>700000</v>
      </c>
      <c r="G66" s="12"/>
      <c r="H66" s="136"/>
      <c r="J66" s="18"/>
      <c r="L66" s="137"/>
    </row>
    <row r="67" spans="1:13" s="17" customFormat="1" hidden="1" x14ac:dyDescent="0.2">
      <c r="A67" s="12"/>
      <c r="B67" s="47">
        <v>2018</v>
      </c>
      <c r="C67" s="26">
        <f t="shared" si="8"/>
        <v>742700</v>
      </c>
      <c r="D67" s="26"/>
      <c r="E67" s="26"/>
      <c r="F67" s="26">
        <f>F66*106.1%</f>
        <v>742700</v>
      </c>
      <c r="G67" s="12"/>
      <c r="H67" s="136"/>
      <c r="J67" s="18"/>
      <c r="L67" s="137"/>
    </row>
    <row r="68" spans="1:13" s="17" customFormat="1" hidden="1" x14ac:dyDescent="0.2">
      <c r="A68" s="12"/>
      <c r="B68" s="47">
        <v>2019</v>
      </c>
      <c r="C68" s="48">
        <f t="shared" si="8"/>
        <v>788004.7</v>
      </c>
      <c r="D68" s="26"/>
      <c r="E68" s="26"/>
      <c r="F68" s="48">
        <f>F67*106.1%</f>
        <v>788004.7</v>
      </c>
      <c r="G68" s="12"/>
      <c r="H68" s="136"/>
      <c r="J68" s="18"/>
      <c r="L68" s="137"/>
    </row>
    <row r="69" spans="1:13" s="17" customFormat="1" hidden="1" x14ac:dyDescent="0.2">
      <c r="A69" s="12"/>
      <c r="B69" s="47">
        <v>2020</v>
      </c>
      <c r="C69" s="48">
        <f t="shared" si="8"/>
        <v>836072.98669999989</v>
      </c>
      <c r="D69" s="26"/>
      <c r="E69" s="26"/>
      <c r="F69" s="48">
        <f>F68*106.1%</f>
        <v>836072.98669999989</v>
      </c>
      <c r="G69" s="12"/>
      <c r="H69" s="136"/>
      <c r="J69" s="18"/>
      <c r="L69" s="137"/>
    </row>
    <row r="70" spans="1:13" s="17" customFormat="1" hidden="1" x14ac:dyDescent="0.2">
      <c r="A70" s="12"/>
      <c r="B70" s="47">
        <v>2021</v>
      </c>
      <c r="C70" s="48">
        <f t="shared" si="8"/>
        <v>887073.43888869986</v>
      </c>
      <c r="D70" s="26"/>
      <c r="E70" s="26"/>
      <c r="F70" s="48">
        <f>F69*106.1%</f>
        <v>887073.43888869986</v>
      </c>
      <c r="G70" s="12"/>
      <c r="H70" s="136"/>
      <c r="J70" s="18"/>
      <c r="L70" s="137"/>
    </row>
    <row r="71" spans="1:13" s="17" customFormat="1" hidden="1" x14ac:dyDescent="0.2">
      <c r="A71" s="12"/>
      <c r="B71" s="47">
        <v>2022</v>
      </c>
      <c r="C71" s="48">
        <f t="shared" si="8"/>
        <v>941184.91866091045</v>
      </c>
      <c r="D71" s="26"/>
      <c r="E71" s="26"/>
      <c r="F71" s="48">
        <f>F70*106.1%</f>
        <v>941184.91866091045</v>
      </c>
      <c r="G71" s="12"/>
      <c r="H71" s="136"/>
      <c r="J71" s="18"/>
      <c r="L71" s="137"/>
    </row>
    <row r="72" spans="1:13" s="17" customFormat="1" hidden="1" x14ac:dyDescent="0.2">
      <c r="A72" s="52" t="s">
        <v>18</v>
      </c>
      <c r="B72" s="133" t="s">
        <v>22</v>
      </c>
      <c r="C72" s="134"/>
      <c r="D72" s="134"/>
      <c r="E72" s="134"/>
      <c r="F72" s="134"/>
      <c r="G72" s="134"/>
      <c r="H72" s="135"/>
      <c r="J72" s="18"/>
      <c r="L72" s="19"/>
    </row>
    <row r="73" spans="1:13" s="17" customFormat="1" hidden="1" x14ac:dyDescent="0.2">
      <c r="A73" s="12"/>
      <c r="B73" s="50" t="s">
        <v>5</v>
      </c>
      <c r="C73" s="26">
        <f>C74+C75+C76+C77+C78+C79</f>
        <v>13807233.907013005</v>
      </c>
      <c r="D73" s="26"/>
      <c r="E73" s="26"/>
      <c r="F73" s="26">
        <f>F74+F75+F76+F77+F78+F79</f>
        <v>13807233.907013005</v>
      </c>
      <c r="G73" s="50"/>
      <c r="H73" s="136" t="s">
        <v>11</v>
      </c>
      <c r="I73" s="2"/>
      <c r="J73" s="18"/>
      <c r="L73" s="105"/>
    </row>
    <row r="74" spans="1:13" s="17" customFormat="1" hidden="1" x14ac:dyDescent="0.2">
      <c r="A74" s="12"/>
      <c r="B74" s="47">
        <v>2017</v>
      </c>
      <c r="C74" s="26">
        <f t="shared" ref="C74:C79" si="9">F74</f>
        <v>1974462.22</v>
      </c>
      <c r="D74" s="26"/>
      <c r="E74" s="26"/>
      <c r="F74" s="26">
        <f>1974462.22</f>
        <v>1974462.22</v>
      </c>
      <c r="G74" s="50"/>
      <c r="H74" s="136"/>
      <c r="J74" s="18"/>
      <c r="L74" s="105"/>
    </row>
    <row r="75" spans="1:13" s="17" customFormat="1" hidden="1" x14ac:dyDescent="0.2">
      <c r="A75" s="12"/>
      <c r="B75" s="47">
        <v>2018</v>
      </c>
      <c r="C75" s="26">
        <f t="shared" si="9"/>
        <v>2094904.4154199997</v>
      </c>
      <c r="D75" s="26"/>
      <c r="E75" s="26"/>
      <c r="F75" s="26">
        <f>F74*106.1%</f>
        <v>2094904.4154199997</v>
      </c>
      <c r="G75" s="50"/>
      <c r="H75" s="136"/>
      <c r="J75" s="18"/>
      <c r="L75" s="105"/>
    </row>
    <row r="76" spans="1:13" s="17" customFormat="1" hidden="1" x14ac:dyDescent="0.2">
      <c r="A76" s="12"/>
      <c r="B76" s="47">
        <v>2019</v>
      </c>
      <c r="C76" s="48">
        <f t="shared" si="9"/>
        <v>2222693.5847606198</v>
      </c>
      <c r="D76" s="26"/>
      <c r="E76" s="26"/>
      <c r="F76" s="48">
        <f>F75*106.1%</f>
        <v>2222693.5847606198</v>
      </c>
      <c r="G76" s="50"/>
      <c r="H76" s="136"/>
      <c r="J76" s="18"/>
      <c r="L76" s="105"/>
    </row>
    <row r="77" spans="1:13" s="17" customFormat="1" hidden="1" x14ac:dyDescent="0.2">
      <c r="A77" s="12"/>
      <c r="B77" s="47">
        <v>2020</v>
      </c>
      <c r="C77" s="48">
        <f t="shared" si="9"/>
        <v>2358277.8934310176</v>
      </c>
      <c r="D77" s="26"/>
      <c r="E77" s="26"/>
      <c r="F77" s="48">
        <f>F76*106.1%</f>
        <v>2358277.8934310176</v>
      </c>
      <c r="G77" s="50"/>
      <c r="H77" s="136"/>
      <c r="J77" s="18"/>
      <c r="L77" s="105"/>
    </row>
    <row r="78" spans="1:13" s="17" customFormat="1" hidden="1" x14ac:dyDescent="0.2">
      <c r="A78" s="12"/>
      <c r="B78" s="47">
        <v>2021</v>
      </c>
      <c r="C78" s="48">
        <f t="shared" si="9"/>
        <v>2502132.8449303098</v>
      </c>
      <c r="D78" s="26"/>
      <c r="E78" s="26"/>
      <c r="F78" s="48">
        <f>F77*106.1%</f>
        <v>2502132.8449303098</v>
      </c>
      <c r="G78" s="50"/>
      <c r="H78" s="136"/>
      <c r="J78" s="18"/>
      <c r="L78" s="105"/>
    </row>
    <row r="79" spans="1:13" s="17" customFormat="1" hidden="1" x14ac:dyDescent="0.2">
      <c r="A79" s="12"/>
      <c r="B79" s="47">
        <v>2022</v>
      </c>
      <c r="C79" s="48">
        <f t="shared" si="9"/>
        <v>2654762.9484710586</v>
      </c>
      <c r="D79" s="26"/>
      <c r="E79" s="26"/>
      <c r="F79" s="48">
        <f>F78*106.1%</f>
        <v>2654762.9484710586</v>
      </c>
      <c r="G79" s="50"/>
      <c r="H79" s="136"/>
      <c r="J79" s="18"/>
      <c r="L79" s="105"/>
    </row>
    <row r="80" spans="1:13" hidden="1" x14ac:dyDescent="0.2">
      <c r="A80" s="12" t="s">
        <v>9</v>
      </c>
      <c r="B80" s="133" t="s">
        <v>23</v>
      </c>
      <c r="C80" s="134"/>
      <c r="D80" s="134"/>
      <c r="E80" s="134"/>
      <c r="F80" s="134"/>
      <c r="G80" s="134"/>
      <c r="H80" s="135"/>
    </row>
    <row r="81" spans="1:12" hidden="1" x14ac:dyDescent="0.2">
      <c r="A81" s="12"/>
      <c r="B81" s="11" t="s">
        <v>5</v>
      </c>
      <c r="C81" s="26">
        <f>C82+C83+C84+C85+C86+C87</f>
        <v>1398582</v>
      </c>
      <c r="D81" s="26"/>
      <c r="E81" s="26"/>
      <c r="F81" s="26">
        <f>F82+F83+F84+F85+F86+F87</f>
        <v>1398582</v>
      </c>
      <c r="G81" s="12"/>
      <c r="H81" s="136" t="s">
        <v>11</v>
      </c>
    </row>
    <row r="82" spans="1:12" s="17" customFormat="1" hidden="1" x14ac:dyDescent="0.2">
      <c r="A82" s="12"/>
      <c r="B82" s="47">
        <v>2017</v>
      </c>
      <c r="C82" s="26">
        <f t="shared" ref="C82:C87" si="10">F82</f>
        <v>200000</v>
      </c>
      <c r="D82" s="26"/>
      <c r="E82" s="26"/>
      <c r="F82" s="26">
        <f>200000</f>
        <v>200000</v>
      </c>
      <c r="G82" s="12"/>
      <c r="H82" s="136"/>
      <c r="J82" s="18"/>
      <c r="L82" s="137"/>
    </row>
    <row r="83" spans="1:12" s="17" customFormat="1" hidden="1" x14ac:dyDescent="0.2">
      <c r="A83" s="12"/>
      <c r="B83" s="47">
        <v>2018</v>
      </c>
      <c r="C83" s="26">
        <f t="shared" si="10"/>
        <v>113200</v>
      </c>
      <c r="D83" s="26"/>
      <c r="E83" s="26"/>
      <c r="F83" s="26">
        <v>113200</v>
      </c>
      <c r="G83" s="12"/>
      <c r="H83" s="136"/>
      <c r="J83" s="18"/>
      <c r="L83" s="137"/>
    </row>
    <row r="84" spans="1:12" s="17" customFormat="1" hidden="1" x14ac:dyDescent="0.2">
      <c r="A84" s="12"/>
      <c r="B84" s="47">
        <v>2019</v>
      </c>
      <c r="C84" s="48">
        <f t="shared" si="10"/>
        <v>324144</v>
      </c>
      <c r="D84" s="26"/>
      <c r="E84" s="26"/>
      <c r="F84" s="48">
        <v>324144</v>
      </c>
      <c r="G84" s="12"/>
      <c r="H84" s="136"/>
      <c r="J84" s="18"/>
      <c r="L84" s="137"/>
    </row>
    <row r="85" spans="1:12" s="17" customFormat="1" hidden="1" x14ac:dyDescent="0.2">
      <c r="A85" s="12"/>
      <c r="B85" s="47">
        <v>2020</v>
      </c>
      <c r="C85" s="48">
        <f t="shared" si="10"/>
        <v>238878</v>
      </c>
      <c r="D85" s="26"/>
      <c r="E85" s="26"/>
      <c r="F85" s="48">
        <v>238878</v>
      </c>
      <c r="G85" s="12"/>
      <c r="H85" s="136"/>
      <c r="J85" s="18"/>
      <c r="L85" s="137"/>
    </row>
    <row r="86" spans="1:12" s="17" customFormat="1" hidden="1" x14ac:dyDescent="0.2">
      <c r="A86" s="12"/>
      <c r="B86" s="47">
        <v>2021</v>
      </c>
      <c r="C86" s="48">
        <f t="shared" si="10"/>
        <v>253450</v>
      </c>
      <c r="D86" s="26"/>
      <c r="E86" s="26"/>
      <c r="F86" s="48">
        <v>253450</v>
      </c>
      <c r="G86" s="12"/>
      <c r="H86" s="136"/>
      <c r="J86" s="18"/>
      <c r="L86" s="137"/>
    </row>
    <row r="87" spans="1:12" s="17" customFormat="1" hidden="1" x14ac:dyDescent="0.2">
      <c r="A87" s="12"/>
      <c r="B87" s="47">
        <v>2022</v>
      </c>
      <c r="C87" s="48">
        <f t="shared" si="10"/>
        <v>268910</v>
      </c>
      <c r="D87" s="26"/>
      <c r="E87" s="26"/>
      <c r="F87" s="48">
        <v>268910</v>
      </c>
      <c r="G87" s="12"/>
      <c r="H87" s="136"/>
      <c r="J87" s="18"/>
      <c r="L87" s="137"/>
    </row>
    <row r="88" spans="1:12" hidden="1" x14ac:dyDescent="0.2">
      <c r="A88" s="12" t="s">
        <v>10</v>
      </c>
      <c r="B88" s="133" t="s">
        <v>24</v>
      </c>
      <c r="C88" s="134"/>
      <c r="D88" s="134"/>
      <c r="E88" s="134"/>
      <c r="F88" s="134"/>
      <c r="G88" s="134"/>
      <c r="H88" s="135"/>
      <c r="L88" s="137"/>
    </row>
    <row r="89" spans="1:12" hidden="1" x14ac:dyDescent="0.2">
      <c r="A89" s="12"/>
      <c r="B89" s="11" t="s">
        <v>5</v>
      </c>
      <c r="C89" s="26">
        <f>C90+C91+C92+C93+C94+C95</f>
        <v>13794449.821092583</v>
      </c>
      <c r="D89" s="26"/>
      <c r="E89" s="26"/>
      <c r="F89" s="26">
        <f>F90+F91+F92+F93+F94+F95</f>
        <v>13794449.821092583</v>
      </c>
      <c r="G89" s="12"/>
      <c r="H89" s="136" t="s">
        <v>11</v>
      </c>
      <c r="L89" s="137"/>
    </row>
    <row r="90" spans="1:12" s="17" customFormat="1" hidden="1" x14ac:dyDescent="0.2">
      <c r="A90" s="12"/>
      <c r="B90" s="47">
        <v>2017</v>
      </c>
      <c r="C90" s="26">
        <f t="shared" ref="C90:C95" si="11">F90</f>
        <v>1972634.07</v>
      </c>
      <c r="D90" s="26"/>
      <c r="E90" s="26"/>
      <c r="F90" s="26">
        <v>1972634.07</v>
      </c>
      <c r="G90" s="12"/>
      <c r="H90" s="136"/>
      <c r="J90" s="18"/>
      <c r="L90" s="19"/>
    </row>
    <row r="91" spans="1:12" s="17" customFormat="1" hidden="1" x14ac:dyDescent="0.2">
      <c r="A91" s="12"/>
      <c r="B91" s="47">
        <v>2018</v>
      </c>
      <c r="C91" s="26">
        <f t="shared" si="11"/>
        <v>2092964.7482699999</v>
      </c>
      <c r="D91" s="26"/>
      <c r="E91" s="26"/>
      <c r="F91" s="26">
        <f>F90*106.1%</f>
        <v>2092964.7482699999</v>
      </c>
      <c r="G91" s="12"/>
      <c r="H91" s="136"/>
      <c r="J91" s="18"/>
      <c r="L91" s="19"/>
    </row>
    <row r="92" spans="1:12" s="17" customFormat="1" hidden="1" x14ac:dyDescent="0.2">
      <c r="A92" s="12"/>
      <c r="B92" s="47">
        <v>2019</v>
      </c>
      <c r="C92" s="48">
        <f t="shared" si="11"/>
        <v>2220635.5979144699</v>
      </c>
      <c r="D92" s="26"/>
      <c r="E92" s="26"/>
      <c r="F92" s="48">
        <f>F91*106.1%</f>
        <v>2220635.5979144699</v>
      </c>
      <c r="G92" s="12"/>
      <c r="H92" s="136"/>
      <c r="J92" s="18"/>
      <c r="L92" s="19"/>
    </row>
    <row r="93" spans="1:12" s="17" customFormat="1" hidden="1" x14ac:dyDescent="0.2">
      <c r="A93" s="12"/>
      <c r="B93" s="47">
        <v>2020</v>
      </c>
      <c r="C93" s="48">
        <f t="shared" si="11"/>
        <v>2356094.3693872523</v>
      </c>
      <c r="D93" s="26"/>
      <c r="E93" s="26"/>
      <c r="F93" s="48">
        <f>F92*106.1%</f>
        <v>2356094.3693872523</v>
      </c>
      <c r="G93" s="12"/>
      <c r="H93" s="136"/>
      <c r="J93" s="18"/>
      <c r="L93" s="19"/>
    </row>
    <row r="94" spans="1:12" s="17" customFormat="1" hidden="1" x14ac:dyDescent="0.2">
      <c r="A94" s="12"/>
      <c r="B94" s="47">
        <v>2021</v>
      </c>
      <c r="C94" s="48">
        <f t="shared" si="11"/>
        <v>2499816.1259198743</v>
      </c>
      <c r="D94" s="26"/>
      <c r="E94" s="26"/>
      <c r="F94" s="48">
        <f>F93*106.1%</f>
        <v>2499816.1259198743</v>
      </c>
      <c r="G94" s="12"/>
      <c r="H94" s="136"/>
      <c r="J94" s="18"/>
      <c r="L94" s="19"/>
    </row>
    <row r="95" spans="1:12" s="17" customFormat="1" hidden="1" x14ac:dyDescent="0.2">
      <c r="A95" s="12"/>
      <c r="B95" s="47">
        <v>2022</v>
      </c>
      <c r="C95" s="48">
        <f t="shared" si="11"/>
        <v>2652304.9096009866</v>
      </c>
      <c r="D95" s="26"/>
      <c r="E95" s="26"/>
      <c r="F95" s="48">
        <f>F94*106.1%</f>
        <v>2652304.9096009866</v>
      </c>
      <c r="G95" s="12"/>
      <c r="H95" s="136"/>
      <c r="J95" s="18"/>
      <c r="L95" s="19"/>
    </row>
    <row r="96" spans="1:12" ht="14.25" hidden="1" customHeight="1" x14ac:dyDescent="0.2">
      <c r="A96" s="23" t="s">
        <v>49</v>
      </c>
      <c r="B96" s="106" t="s">
        <v>50</v>
      </c>
      <c r="C96" s="107"/>
      <c r="D96" s="107"/>
      <c r="E96" s="107"/>
      <c r="F96" s="107"/>
      <c r="G96" s="107"/>
      <c r="H96" s="108"/>
    </row>
    <row r="97" spans="1:8" hidden="1" x14ac:dyDescent="0.2">
      <c r="A97" s="20"/>
      <c r="B97" s="64" t="s">
        <v>5</v>
      </c>
      <c r="C97" s="29">
        <f t="shared" ref="C97:C98" si="12">F97</f>
        <v>477113</v>
      </c>
      <c r="D97" s="68"/>
      <c r="E97" s="68"/>
      <c r="F97" s="28">
        <f>F98</f>
        <v>477113</v>
      </c>
      <c r="G97" s="68"/>
      <c r="H97" s="110" t="s">
        <v>11</v>
      </c>
    </row>
    <row r="98" spans="1:8" ht="9" hidden="1" customHeight="1" x14ac:dyDescent="0.2">
      <c r="A98" s="15"/>
      <c r="B98" s="16">
        <v>2019</v>
      </c>
      <c r="C98" s="29">
        <f t="shared" si="12"/>
        <v>477113</v>
      </c>
      <c r="D98" s="27"/>
      <c r="E98" s="27"/>
      <c r="F98" s="29">
        <v>477113</v>
      </c>
      <c r="G98" s="15"/>
      <c r="H98" s="132"/>
    </row>
  </sheetData>
  <mergeCells count="31">
    <mergeCell ref="F1:H1"/>
    <mergeCell ref="F8:H8"/>
    <mergeCell ref="A11:H11"/>
    <mergeCell ref="A12:H12"/>
    <mergeCell ref="H16:H22"/>
    <mergeCell ref="A23:H23"/>
    <mergeCell ref="H24:H30"/>
    <mergeCell ref="B31:H31"/>
    <mergeCell ref="H32:H38"/>
    <mergeCell ref="B55:H55"/>
    <mergeCell ref="L33:L38"/>
    <mergeCell ref="B39:H39"/>
    <mergeCell ref="H40:H46"/>
    <mergeCell ref="A47:H47"/>
    <mergeCell ref="H48:H54"/>
    <mergeCell ref="B96:H96"/>
    <mergeCell ref="H97:H98"/>
    <mergeCell ref="B56:H56"/>
    <mergeCell ref="H57:H63"/>
    <mergeCell ref="L57:L63"/>
    <mergeCell ref="B64:H64"/>
    <mergeCell ref="H65:H71"/>
    <mergeCell ref="L65:L71"/>
    <mergeCell ref="B72:H72"/>
    <mergeCell ref="H73:H79"/>
    <mergeCell ref="L73:L79"/>
    <mergeCell ref="B80:H80"/>
    <mergeCell ref="H81:H87"/>
    <mergeCell ref="L82:L89"/>
    <mergeCell ref="B88:H88"/>
    <mergeCell ref="H89:H95"/>
  </mergeCells>
  <pageMargins left="0.39370078740157483" right="0.39370078740157483" top="0.74803149606299213" bottom="0.19685039370078741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zoomScaleNormal="100" zoomScaleSheetLayoutView="100" workbookViewId="0">
      <selection activeCell="J6" sqref="J6"/>
    </sheetView>
  </sheetViews>
  <sheetFormatPr defaultRowHeight="15" x14ac:dyDescent="0.25"/>
  <cols>
    <col min="1" max="1" width="5.5703125" customWidth="1"/>
    <col min="2" max="2" width="80.42578125" customWidth="1"/>
    <col min="3" max="3" width="44.42578125" customWidth="1"/>
    <col min="4" max="4" width="13.140625" customWidth="1"/>
  </cols>
  <sheetData>
    <row r="2" spans="1:11" x14ac:dyDescent="0.25">
      <c r="K2" s="91" t="s">
        <v>30</v>
      </c>
    </row>
    <row r="3" spans="1:11" x14ac:dyDescent="0.25">
      <c r="K3" s="91" t="s">
        <v>42</v>
      </c>
    </row>
    <row r="4" spans="1:11" x14ac:dyDescent="0.25">
      <c r="K4" s="91" t="s">
        <v>72</v>
      </c>
    </row>
    <row r="5" spans="1:11" x14ac:dyDescent="0.25">
      <c r="K5" s="91"/>
    </row>
    <row r="6" spans="1:11" x14ac:dyDescent="0.25">
      <c r="K6" s="91"/>
    </row>
    <row r="7" spans="1:11" x14ac:dyDescent="0.25">
      <c r="A7" s="2"/>
      <c r="B7" s="2"/>
      <c r="C7" s="2"/>
      <c r="D7" s="2"/>
      <c r="E7" s="155" t="s">
        <v>30</v>
      </c>
      <c r="F7" s="155"/>
      <c r="G7" s="155"/>
      <c r="H7" s="155"/>
      <c r="I7" s="155"/>
      <c r="J7" s="155"/>
      <c r="K7" s="155"/>
    </row>
    <row r="8" spans="1:11" x14ac:dyDescent="0.25">
      <c r="B8" s="36"/>
      <c r="C8" s="36"/>
      <c r="D8" s="36"/>
      <c r="E8" s="155" t="s">
        <v>81</v>
      </c>
      <c r="F8" s="155"/>
      <c r="G8" s="155"/>
      <c r="H8" s="155"/>
      <c r="I8" s="155"/>
      <c r="J8" s="155"/>
      <c r="K8" s="155"/>
    </row>
    <row r="9" spans="1:11" x14ac:dyDescent="0.25">
      <c r="A9" s="5"/>
      <c r="B9" s="5"/>
      <c r="C9" s="5"/>
      <c r="D9" s="5"/>
      <c r="E9" s="131" t="s">
        <v>82</v>
      </c>
      <c r="F9" s="131"/>
      <c r="G9" s="131"/>
      <c r="H9" s="131"/>
      <c r="I9" s="131"/>
      <c r="J9" s="131"/>
      <c r="K9" s="131"/>
    </row>
    <row r="11" spans="1:11" x14ac:dyDescent="0.25">
      <c r="A11" s="156" t="s">
        <v>83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x14ac:dyDescent="0.25">
      <c r="A12" s="156" t="s">
        <v>84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4" spans="1:11" x14ac:dyDescent="0.25">
      <c r="A14" s="152" t="s">
        <v>85</v>
      </c>
      <c r="B14" s="152" t="s">
        <v>86</v>
      </c>
      <c r="C14" s="153" t="s">
        <v>87</v>
      </c>
      <c r="D14" s="153" t="s">
        <v>88</v>
      </c>
      <c r="E14" s="154" t="s">
        <v>89</v>
      </c>
      <c r="F14" s="154"/>
      <c r="G14" s="154"/>
      <c r="H14" s="154"/>
      <c r="I14" s="154"/>
      <c r="J14" s="154"/>
      <c r="K14" s="154"/>
    </row>
    <row r="15" spans="1:11" x14ac:dyDescent="0.25">
      <c r="A15" s="152"/>
      <c r="B15" s="152"/>
      <c r="C15" s="153"/>
      <c r="D15" s="153"/>
      <c r="E15" s="154" t="s">
        <v>90</v>
      </c>
      <c r="F15" s="154"/>
      <c r="G15" s="154"/>
      <c r="H15" s="154"/>
      <c r="I15" s="154"/>
      <c r="J15" s="154"/>
      <c r="K15" s="154"/>
    </row>
    <row r="16" spans="1:11" ht="45" x14ac:dyDescent="0.25">
      <c r="A16" s="152"/>
      <c r="B16" s="152"/>
      <c r="C16" s="153"/>
      <c r="D16" s="153"/>
      <c r="E16" s="93" t="s">
        <v>91</v>
      </c>
      <c r="F16" s="93" t="s">
        <v>92</v>
      </c>
      <c r="G16" s="93" t="s">
        <v>93</v>
      </c>
      <c r="H16" s="93" t="s">
        <v>94</v>
      </c>
      <c r="I16" s="93" t="s">
        <v>95</v>
      </c>
      <c r="J16" s="93" t="s">
        <v>96</v>
      </c>
      <c r="K16" s="93" t="s">
        <v>97</v>
      </c>
    </row>
    <row r="17" spans="1:11" x14ac:dyDescent="0.25">
      <c r="A17" s="94"/>
      <c r="B17" s="160" t="s">
        <v>98</v>
      </c>
      <c r="C17" s="161"/>
      <c r="D17" s="161"/>
      <c r="E17" s="161"/>
      <c r="F17" s="161"/>
      <c r="G17" s="161"/>
      <c r="H17" s="161"/>
      <c r="I17" s="161"/>
      <c r="J17" s="161"/>
      <c r="K17" s="162"/>
    </row>
    <row r="18" spans="1:11" x14ac:dyDescent="0.25">
      <c r="A18" s="94"/>
      <c r="B18" s="163" t="s">
        <v>99</v>
      </c>
      <c r="C18" s="164"/>
      <c r="D18" s="164"/>
      <c r="E18" s="164"/>
      <c r="F18" s="164"/>
      <c r="G18" s="164"/>
      <c r="H18" s="164"/>
      <c r="I18" s="164"/>
      <c r="J18" s="164"/>
      <c r="K18" s="165"/>
    </row>
    <row r="19" spans="1:11" x14ac:dyDescent="0.25">
      <c r="A19" s="95"/>
      <c r="B19" s="157" t="s">
        <v>100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1:11" ht="24" x14ac:dyDescent="0.25">
      <c r="A20" s="94"/>
      <c r="B20" s="96" t="s">
        <v>101</v>
      </c>
      <c r="C20" s="97" t="s">
        <v>102</v>
      </c>
      <c r="D20" s="97">
        <v>5</v>
      </c>
      <c r="E20" s="97">
        <f>F20+G20+H20+I20+J20+K20</f>
        <v>260</v>
      </c>
      <c r="F20" s="97">
        <v>5</v>
      </c>
      <c r="G20" s="97">
        <v>5</v>
      </c>
      <c r="H20" s="97">
        <v>30</v>
      </c>
      <c r="I20" s="97">
        <v>70</v>
      </c>
      <c r="J20" s="97">
        <v>80</v>
      </c>
      <c r="K20" s="97">
        <v>70</v>
      </c>
    </row>
    <row r="21" spans="1:11" ht="24" x14ac:dyDescent="0.25">
      <c r="A21" s="94"/>
      <c r="B21" s="98" t="s">
        <v>103</v>
      </c>
      <c r="C21" s="97" t="s">
        <v>104</v>
      </c>
      <c r="D21" s="99">
        <v>1</v>
      </c>
      <c r="E21" s="99">
        <v>1</v>
      </c>
      <c r="F21" s="99">
        <v>1</v>
      </c>
      <c r="G21" s="99">
        <v>1</v>
      </c>
      <c r="H21" s="99">
        <v>1</v>
      </c>
      <c r="I21" s="99">
        <v>1</v>
      </c>
      <c r="J21" s="99">
        <v>1</v>
      </c>
      <c r="K21" s="99">
        <v>1</v>
      </c>
    </row>
    <row r="22" spans="1:11" x14ac:dyDescent="0.25">
      <c r="A22" s="100"/>
      <c r="B22" s="160" t="s">
        <v>105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1:11" x14ac:dyDescent="0.25">
      <c r="A23" s="94"/>
      <c r="B23" s="166" t="s">
        <v>106</v>
      </c>
      <c r="C23" s="167"/>
      <c r="D23" s="167"/>
      <c r="E23" s="167"/>
      <c r="F23" s="167"/>
      <c r="G23" s="167"/>
      <c r="H23" s="167"/>
      <c r="I23" s="167"/>
      <c r="J23" s="167"/>
      <c r="K23" s="168"/>
    </row>
    <row r="24" spans="1:11" x14ac:dyDescent="0.25">
      <c r="A24" s="95"/>
      <c r="B24" s="157" t="s">
        <v>107</v>
      </c>
      <c r="C24" s="158"/>
      <c r="D24" s="158"/>
      <c r="E24" s="158"/>
      <c r="F24" s="158"/>
      <c r="G24" s="158"/>
      <c r="H24" s="158"/>
      <c r="I24" s="158"/>
      <c r="J24" s="158"/>
      <c r="K24" s="159"/>
    </row>
    <row r="25" spans="1:11" ht="24" x14ac:dyDescent="0.25">
      <c r="A25" s="94"/>
      <c r="B25" s="96" t="s">
        <v>108</v>
      </c>
      <c r="C25" s="97" t="s">
        <v>109</v>
      </c>
      <c r="D25" s="97">
        <v>95</v>
      </c>
      <c r="E25" s="97">
        <f>F25+G25+H25+I25+J25+K25</f>
        <v>93</v>
      </c>
      <c r="F25" s="97">
        <v>5</v>
      </c>
      <c r="G25" s="97">
        <v>5</v>
      </c>
      <c r="H25" s="97">
        <v>15</v>
      </c>
      <c r="I25" s="97">
        <v>15</v>
      </c>
      <c r="J25" s="101">
        <v>38</v>
      </c>
      <c r="K25" s="101">
        <v>15</v>
      </c>
    </row>
    <row r="26" spans="1:11" ht="36" x14ac:dyDescent="0.25">
      <c r="A26" s="95"/>
      <c r="B26" s="102" t="s">
        <v>110</v>
      </c>
      <c r="C26" s="103" t="s">
        <v>111</v>
      </c>
      <c r="D26" s="104">
        <v>1</v>
      </c>
      <c r="E26" s="104">
        <v>1</v>
      </c>
      <c r="F26" s="104">
        <v>1</v>
      </c>
      <c r="G26" s="104">
        <v>1</v>
      </c>
      <c r="H26" s="104">
        <v>1</v>
      </c>
      <c r="I26" s="104">
        <v>1</v>
      </c>
      <c r="J26" s="104">
        <v>1</v>
      </c>
      <c r="K26" s="104">
        <v>1</v>
      </c>
    </row>
    <row r="27" spans="1:11" ht="36" x14ac:dyDescent="0.25">
      <c r="A27" s="94"/>
      <c r="B27" s="96" t="s">
        <v>112</v>
      </c>
      <c r="C27" s="97" t="s">
        <v>113</v>
      </c>
      <c r="D27" s="99">
        <v>1</v>
      </c>
      <c r="E27" s="99">
        <v>1</v>
      </c>
      <c r="F27" s="99">
        <v>1</v>
      </c>
      <c r="G27" s="99">
        <v>1</v>
      </c>
      <c r="H27" s="99">
        <v>1</v>
      </c>
      <c r="I27" s="99">
        <v>1</v>
      </c>
      <c r="J27" s="99">
        <v>1</v>
      </c>
      <c r="K27" s="99">
        <v>1</v>
      </c>
    </row>
    <row r="28" spans="1:11" x14ac:dyDescent="0.25">
      <c r="A28" s="95"/>
      <c r="B28" s="157" t="s">
        <v>114</v>
      </c>
      <c r="C28" s="158"/>
      <c r="D28" s="158"/>
      <c r="E28" s="158"/>
      <c r="F28" s="158"/>
      <c r="G28" s="158"/>
      <c r="H28" s="158"/>
      <c r="I28" s="158"/>
      <c r="J28" s="158"/>
      <c r="K28" s="159"/>
    </row>
    <row r="29" spans="1:11" ht="36" x14ac:dyDescent="0.25">
      <c r="A29" s="94"/>
      <c r="B29" s="96" t="s">
        <v>115</v>
      </c>
      <c r="C29" s="97" t="s">
        <v>116</v>
      </c>
      <c r="D29" s="97">
        <v>5</v>
      </c>
      <c r="E29" s="97">
        <f>F29+G29+H29+I29+J29+K29</f>
        <v>48</v>
      </c>
      <c r="F29" s="97">
        <v>5</v>
      </c>
      <c r="G29" s="97">
        <v>5</v>
      </c>
      <c r="H29" s="97">
        <v>10</v>
      </c>
      <c r="I29" s="97">
        <v>10</v>
      </c>
      <c r="J29" s="97">
        <v>8</v>
      </c>
      <c r="K29" s="97">
        <v>10</v>
      </c>
    </row>
    <row r="30" spans="1:11" x14ac:dyDescent="0.25">
      <c r="A30" s="94"/>
      <c r="B30" s="96" t="s">
        <v>117</v>
      </c>
      <c r="C30" s="97" t="s">
        <v>118</v>
      </c>
      <c r="D30" s="99">
        <v>1</v>
      </c>
      <c r="E30" s="99">
        <v>1</v>
      </c>
      <c r="F30" s="99">
        <v>1</v>
      </c>
      <c r="G30" s="99">
        <v>1</v>
      </c>
      <c r="H30" s="99">
        <v>1</v>
      </c>
      <c r="I30" s="99">
        <v>1</v>
      </c>
      <c r="J30" s="99">
        <v>1</v>
      </c>
      <c r="K30" s="99">
        <v>1</v>
      </c>
    </row>
  </sheetData>
  <mergeCells count="18">
    <mergeCell ref="B24:K24"/>
    <mergeCell ref="B28:K28"/>
    <mergeCell ref="E15:K15"/>
    <mergeCell ref="B17:K17"/>
    <mergeCell ref="B18:K18"/>
    <mergeCell ref="B19:K19"/>
    <mergeCell ref="B22:K22"/>
    <mergeCell ref="B23:K23"/>
    <mergeCell ref="E7:K7"/>
    <mergeCell ref="E8:K8"/>
    <mergeCell ref="E9:K9"/>
    <mergeCell ref="A11:K11"/>
    <mergeCell ref="A12:K12"/>
    <mergeCell ref="A14:A16"/>
    <mergeCell ref="B14:B16"/>
    <mergeCell ref="C14:C16"/>
    <mergeCell ref="D14:D16"/>
    <mergeCell ref="E14:K14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Земля-приложение 3</vt:lpstr>
      <vt:lpstr>Имущество-приложение 4</vt:lpstr>
      <vt:lpstr>ИТОГО-приложение1</vt:lpstr>
      <vt:lpstr>индикаторы2</vt:lpstr>
      <vt:lpstr>'Земля-приложение 3'!Область_печати</vt:lpstr>
      <vt:lpstr>'Имущество-приложение 4'!Область_печати</vt:lpstr>
      <vt:lpstr>'ИТОГО-приложение1'!Область_печати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bukreeva</dc:creator>
  <cp:lastModifiedBy>Евгения Сергеевна Немец</cp:lastModifiedBy>
  <cp:lastPrinted>2021-11-23T23:38:37Z</cp:lastPrinted>
  <dcterms:created xsi:type="dcterms:W3CDTF">2013-06-08T04:18:00Z</dcterms:created>
  <dcterms:modified xsi:type="dcterms:W3CDTF">2021-11-24T00:10:10Z</dcterms:modified>
</cp:coreProperties>
</file>