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Доходы" sheetId="1" r:id="rId1"/>
  </sheets>
  <definedNames>
    <definedName name="_xlnm.Print_Titles" localSheetId="0">Доходы!$1:$4</definedName>
  </definedNames>
  <calcPr calcId="145621"/>
</workbook>
</file>

<file path=xl/calcChain.xml><?xml version="1.0" encoding="utf-8"?>
<calcChain xmlns="http://schemas.openxmlformats.org/spreadsheetml/2006/main">
  <c r="K65" i="1" l="1"/>
  <c r="H65" i="1"/>
  <c r="E65" i="1"/>
  <c r="D58" i="1"/>
  <c r="I57" i="1" l="1"/>
  <c r="K58" i="1"/>
  <c r="K57" i="1" s="1"/>
  <c r="J57" i="1"/>
  <c r="K54" i="1"/>
  <c r="K53" i="1"/>
  <c r="J53" i="1"/>
  <c r="K52" i="1"/>
  <c r="K51" i="1" s="1"/>
  <c r="J51" i="1"/>
  <c r="J46" i="1" s="1"/>
  <c r="J45" i="1" s="1"/>
  <c r="K50" i="1"/>
  <c r="K48" i="1"/>
  <c r="K44" i="1"/>
  <c r="K43" i="1" s="1"/>
  <c r="J43" i="1"/>
  <c r="K42" i="1"/>
  <c r="K41" i="1" s="1"/>
  <c r="J41" i="1"/>
  <c r="J40" i="1" s="1"/>
  <c r="K38" i="1"/>
  <c r="K37" i="1" s="1"/>
  <c r="J38" i="1"/>
  <c r="J37" i="1" s="1"/>
  <c r="K36" i="1"/>
  <c r="K35" i="1" s="1"/>
  <c r="J35" i="1"/>
  <c r="K34" i="1"/>
  <c r="K33" i="1" s="1"/>
  <c r="J33" i="1"/>
  <c r="K32" i="1"/>
  <c r="K31" i="1"/>
  <c r="K30" i="1"/>
  <c r="K29" i="1" s="1"/>
  <c r="J29" i="1"/>
  <c r="J28" i="1" s="1"/>
  <c r="K26" i="1"/>
  <c r="K25" i="1" s="1"/>
  <c r="J25" i="1"/>
  <c r="K24" i="1"/>
  <c r="K22" i="1" s="1"/>
  <c r="K23" i="1"/>
  <c r="J22" i="1"/>
  <c r="K21" i="1"/>
  <c r="K20" i="1" s="1"/>
  <c r="J20" i="1"/>
  <c r="J19" i="1" s="1"/>
  <c r="K17" i="1"/>
  <c r="J17" i="1"/>
  <c r="J16" i="1" s="1"/>
  <c r="K16" i="1"/>
  <c r="K15" i="1"/>
  <c r="K14" i="1"/>
  <c r="K13" i="1"/>
  <c r="K12" i="1"/>
  <c r="J11" i="1"/>
  <c r="J10" i="1" s="1"/>
  <c r="K9" i="1"/>
  <c r="K8" i="1"/>
  <c r="K7" i="1" s="1"/>
  <c r="J8" i="1"/>
  <c r="J7" i="1" s="1"/>
  <c r="H58" i="1"/>
  <c r="H57" i="1"/>
  <c r="G57" i="1"/>
  <c r="H54" i="1"/>
  <c r="H53" i="1" s="1"/>
  <c r="G53" i="1"/>
  <c r="H52" i="1"/>
  <c r="H51" i="1" s="1"/>
  <c r="H46" i="1" s="1"/>
  <c r="G51" i="1"/>
  <c r="H50" i="1"/>
  <c r="H48" i="1"/>
  <c r="G46" i="1"/>
  <c r="G45" i="1" s="1"/>
  <c r="H44" i="1"/>
  <c r="H43" i="1" s="1"/>
  <c r="G43" i="1"/>
  <c r="H42" i="1"/>
  <c r="H41" i="1" s="1"/>
  <c r="G41" i="1"/>
  <c r="G40" i="1" s="1"/>
  <c r="H38" i="1"/>
  <c r="H37" i="1" s="1"/>
  <c r="G38" i="1"/>
  <c r="G37" i="1" s="1"/>
  <c r="H36" i="1"/>
  <c r="H35" i="1" s="1"/>
  <c r="G35" i="1"/>
  <c r="H34" i="1"/>
  <c r="H33" i="1"/>
  <c r="G33" i="1"/>
  <c r="H32" i="1"/>
  <c r="H31" i="1"/>
  <c r="H30" i="1"/>
  <c r="H29" i="1" s="1"/>
  <c r="H28" i="1" s="1"/>
  <c r="G29" i="1"/>
  <c r="G28" i="1"/>
  <c r="H26" i="1"/>
  <c r="H25" i="1"/>
  <c r="G25" i="1"/>
  <c r="H24" i="1"/>
  <c r="H23" i="1"/>
  <c r="H22" i="1"/>
  <c r="G22" i="1"/>
  <c r="H21" i="1"/>
  <c r="H20" i="1" s="1"/>
  <c r="H19" i="1" s="1"/>
  <c r="G20" i="1"/>
  <c r="G19" i="1" s="1"/>
  <c r="H17" i="1"/>
  <c r="H16" i="1" s="1"/>
  <c r="G17" i="1"/>
  <c r="G16" i="1" s="1"/>
  <c r="H15" i="1"/>
  <c r="H14" i="1"/>
  <c r="H13" i="1"/>
  <c r="H12" i="1"/>
  <c r="G11" i="1"/>
  <c r="G10" i="1" s="1"/>
  <c r="H9" i="1"/>
  <c r="H8" i="1" s="1"/>
  <c r="H7" i="1" s="1"/>
  <c r="G8" i="1"/>
  <c r="G7" i="1" s="1"/>
  <c r="F57" i="1"/>
  <c r="D57" i="1"/>
  <c r="C57" i="1"/>
  <c r="E58" i="1"/>
  <c r="E57" i="1" s="1"/>
  <c r="E52" i="1"/>
  <c r="E42" i="1"/>
  <c r="E36" i="1"/>
  <c r="E34" i="1"/>
  <c r="E31" i="1"/>
  <c r="E30" i="1"/>
  <c r="E26" i="1"/>
  <c r="E24" i="1"/>
  <c r="E23" i="1"/>
  <c r="E21" i="1"/>
  <c r="E15" i="1"/>
  <c r="E14" i="1"/>
  <c r="E13" i="1"/>
  <c r="E12" i="1"/>
  <c r="E9" i="1"/>
  <c r="D53" i="1"/>
  <c r="D51" i="1"/>
  <c r="D46" i="1"/>
  <c r="D45" i="1" s="1"/>
  <c r="D43" i="1"/>
  <c r="D41" i="1"/>
  <c r="D38" i="1"/>
  <c r="D37" i="1" s="1"/>
  <c r="D35" i="1"/>
  <c r="D33" i="1"/>
  <c r="D29" i="1"/>
  <c r="D25" i="1"/>
  <c r="D22" i="1"/>
  <c r="D20" i="1"/>
  <c r="D17" i="1"/>
  <c r="D16" i="1"/>
  <c r="D11" i="1"/>
  <c r="D10" i="1" s="1"/>
  <c r="D8" i="1"/>
  <c r="D7" i="1" s="1"/>
  <c r="K19" i="1" l="1"/>
  <c r="K28" i="1"/>
  <c r="G27" i="1"/>
  <c r="K40" i="1"/>
  <c r="K46" i="1"/>
  <c r="K11" i="1"/>
  <c r="K10" i="1" s="1"/>
  <c r="K6" i="1" s="1"/>
  <c r="J6" i="1"/>
  <c r="H11" i="1"/>
  <c r="H10" i="1" s="1"/>
  <c r="H6" i="1" s="1"/>
  <c r="K45" i="1"/>
  <c r="J27" i="1"/>
  <c r="H27" i="1"/>
  <c r="G6" i="1"/>
  <c r="H40" i="1"/>
  <c r="H45" i="1"/>
  <c r="D40" i="1"/>
  <c r="D28" i="1"/>
  <c r="D27" i="1" s="1"/>
  <c r="D19" i="1"/>
  <c r="D6" i="1" s="1"/>
  <c r="G5" i="1" l="1"/>
  <c r="G59" i="1" s="1"/>
  <c r="K27" i="1"/>
  <c r="K5" i="1" s="1"/>
  <c r="K59" i="1" s="1"/>
  <c r="K62" i="1" s="1"/>
  <c r="J5" i="1"/>
  <c r="J59" i="1" s="1"/>
  <c r="H5" i="1"/>
  <c r="H59" i="1" s="1"/>
  <c r="H62" i="1" s="1"/>
  <c r="D5" i="1"/>
  <c r="D59" i="1" s="1"/>
  <c r="E51" i="1" l="1"/>
  <c r="E41" i="1"/>
  <c r="E38" i="1"/>
  <c r="E37" i="1" s="1"/>
  <c r="E35" i="1"/>
  <c r="E33" i="1"/>
  <c r="E25" i="1"/>
  <c r="E22" i="1"/>
  <c r="E20" i="1"/>
  <c r="E19" i="1" s="1"/>
  <c r="E17" i="1"/>
  <c r="E16" i="1" s="1"/>
  <c r="E11" i="1"/>
  <c r="E10" i="1" s="1"/>
  <c r="E8" i="1"/>
  <c r="E7" i="1" s="1"/>
  <c r="F25" i="1"/>
  <c r="I25" i="1"/>
  <c r="C25" i="1"/>
  <c r="C11" i="1"/>
  <c r="E6" i="1" l="1"/>
  <c r="F53" i="1"/>
  <c r="I53" i="1"/>
  <c r="C50" i="1"/>
  <c r="E50" i="1" s="1"/>
  <c r="C54" i="1"/>
  <c r="C53" i="1" l="1"/>
  <c r="E54" i="1"/>
  <c r="E53" i="1" s="1"/>
  <c r="C32" i="1"/>
  <c r="C44" i="1"/>
  <c r="E44" i="1" s="1"/>
  <c r="E43" i="1" s="1"/>
  <c r="E40" i="1" s="1"/>
  <c r="C29" i="1" l="1"/>
  <c r="E32" i="1"/>
  <c r="E29" i="1" s="1"/>
  <c r="E28" i="1" s="1"/>
  <c r="E27" i="1" s="1"/>
  <c r="E5" i="1" s="1"/>
  <c r="F29" i="1"/>
  <c r="I29" i="1"/>
  <c r="F43" i="1"/>
  <c r="I43" i="1"/>
  <c r="C43" i="1"/>
  <c r="C48" i="1" l="1"/>
  <c r="E48" i="1" s="1"/>
  <c r="E46" i="1" s="1"/>
  <c r="E45" i="1" s="1"/>
  <c r="E59" i="1" s="1"/>
  <c r="E62" i="1" s="1"/>
  <c r="F51" i="1" l="1"/>
  <c r="F46" i="1" s="1"/>
  <c r="F45" i="1" s="1"/>
  <c r="I51" i="1"/>
  <c r="I46" i="1" s="1"/>
  <c r="I45" i="1" s="1"/>
  <c r="C51" i="1" l="1"/>
  <c r="C46" i="1" s="1"/>
  <c r="C45" i="1" s="1"/>
  <c r="F20" i="1" l="1"/>
  <c r="I20" i="1"/>
  <c r="F11" i="1"/>
  <c r="I11" i="1"/>
  <c r="I10" i="1" s="1"/>
  <c r="C10" i="1"/>
  <c r="C33" i="1"/>
  <c r="F33" i="1"/>
  <c r="I33" i="1"/>
  <c r="F10" i="1" l="1"/>
  <c r="C20" i="1"/>
  <c r="F41" i="1"/>
  <c r="F40" i="1" s="1"/>
  <c r="I41" i="1"/>
  <c r="I40" i="1" s="1"/>
  <c r="C41" i="1"/>
  <c r="C40" i="1" s="1"/>
  <c r="F38" i="1"/>
  <c r="I38" i="1"/>
  <c r="I37" i="1" s="1"/>
  <c r="C38" i="1"/>
  <c r="F35" i="1"/>
  <c r="I35" i="1"/>
  <c r="C35" i="1"/>
  <c r="C28" i="1" s="1"/>
  <c r="F22" i="1"/>
  <c r="F19" i="1" s="1"/>
  <c r="I22" i="1"/>
  <c r="I19" i="1" s="1"/>
  <c r="C22" i="1"/>
  <c r="F17" i="1"/>
  <c r="I17" i="1"/>
  <c r="I16" i="1" s="1"/>
  <c r="C17" i="1"/>
  <c r="F8" i="1"/>
  <c r="I8" i="1"/>
  <c r="I7" i="1" s="1"/>
  <c r="C8" i="1"/>
  <c r="I6" i="1" l="1"/>
  <c r="C19" i="1"/>
  <c r="F37" i="1"/>
  <c r="F16" i="1"/>
  <c r="F7" i="1"/>
  <c r="F28" i="1"/>
  <c r="I28" i="1"/>
  <c r="I27" i="1" s="1"/>
  <c r="C7" i="1"/>
  <c r="C16" i="1"/>
  <c r="C37" i="1"/>
  <c r="C27" i="1" s="1"/>
  <c r="F6" i="1" l="1"/>
  <c r="C6" i="1"/>
  <c r="F27" i="1"/>
  <c r="I5" i="1"/>
  <c r="I59" i="1" s="1"/>
  <c r="F5" i="1" l="1"/>
  <c r="F59" i="1" s="1"/>
  <c r="C5" i="1"/>
  <c r="C59" i="1" s="1"/>
</calcChain>
</file>

<file path=xl/sharedStrings.xml><?xml version="1.0" encoding="utf-8"?>
<sst xmlns="http://schemas.openxmlformats.org/spreadsheetml/2006/main" count="139" uniqueCount="130">
  <si>
    <t/>
  </si>
  <si>
    <t>КБК</t>
  </si>
  <si>
    <t>Наименование</t>
  </si>
  <si>
    <t>НАЛОГОВЫЕ И НЕНАЛОГОВЫЕ ДОХОДЫ</t>
  </si>
  <si>
    <t>000 1 01 00000 00 0000 000</t>
  </si>
  <si>
    <t>НАЛОГИ НА ПРИБЫЛЬ, ДОХОДЫ</t>
  </si>
  <si>
    <t>000 1 01 02000 00 0000 110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</si>
  <si>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</si>
  <si>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</si>
  <si>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</si>
  <si>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</si>
  <si>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</si>
  <si>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</si>
  <si>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</si>
  <si>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100 1 03 02241 01 0000 110</t>
  </si>
  <si>
    <t>100 1 03 02251 01 0000 110</t>
  </si>
  <si>
    <t>100 1 03 02261 01 0000 110</t>
  </si>
  <si>
    <t>000 1 05 00000 00 0000 000</t>
  </si>
  <si>
    <t>НАЛОГИ НА СОВОКУПНЫЙ ДОХОД</t>
  </si>
  <si>
    <t>000 1 05 03000 13 0000 110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</si>
  <si>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</si>
  <si>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</si>
  <si>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</si>
  <si>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</si>
  <si>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</si>
  <si>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</si>
  <si>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</si>
  <si>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</si>
  <si>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</si>
  <si>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</si>
  <si>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</si>
  <si>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</si>
  <si>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</si>
  <si>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</si>
  <si>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</si>
  <si>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</si>
  <si>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801 1 11 05013 13 0000 120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</si>
  <si>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</si>
  <si>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</si>
  <si>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</si>
  <si>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</si>
  <si>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</si>
  <si>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</si>
  <si>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</si>
  <si>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</si>
  <si>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000 1 11 09000 00 0000 120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</si>
  <si>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</si>
  <si>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</si>
  <si>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</si>
  <si>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</si>
  <si>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</si>
  <si>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</si>
  <si>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801 1 13 01995 13 0000 130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</si>
  <si>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</si>
  <si>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</si>
  <si>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</si>
  <si>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</si>
  <si>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</si>
  <si>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</si>
  <si>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</si>
  <si>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</si>
  <si>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</si>
  <si>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</si>
  <si>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</si>
  <si>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</si>
  <si>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000 2 02 30000 00 0000 150</t>
  </si>
  <si>
    <t>Субвенции бюджетам бюджетной системы Российской Федерации</t>
  </si>
  <si>
    <t>801 2 02 30024 13 6336 150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</si>
  <si>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</si>
  <si>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</si>
  <si>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</si>
  <si>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</si>
  <si>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801 2 07 05030 13 0000 150</t>
  </si>
  <si>
    <t>ВСЕГО ДОХОДОВ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</si>
  <si>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</si>
  <si>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</si>
  <si>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</si>
  <si>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</si>
  <si>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</si>
  <si>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</si>
  <si>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</si>
  <si>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</si>
  <si>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801 2 02 25555 13 0000 150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</si>
  <si>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</si>
  <si>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</t>
  </si>
  <si>
    <t>801 2 02 20077 13 6470 150</t>
  </si>
  <si>
    <t>801 2 02 29999 13 6265 150</t>
  </si>
  <si>
    <t>Программы по поддержке местных инициатив</t>
  </si>
  <si>
    <t xml:space="preserve">Прогнозируемый объем поступления доходов в  бюджет муниципального образования "Город Мирный" на 2021 год  и на плановый период 2022 и 2023 годов
</t>
  </si>
  <si>
    <t>745 796,00</t>
  </si>
  <si>
    <t>746 796,00</t>
  </si>
  <si>
    <t>329 670,63</t>
  </si>
  <si>
    <t>2 649,34</t>
  </si>
  <si>
    <t>429 109,86</t>
  </si>
  <si>
    <t>-45 452,55</t>
  </si>
  <si>
    <t>350 954,05</t>
  </si>
  <si>
    <t>351 954,05</t>
  </si>
  <si>
    <t>2 725,48</t>
  </si>
  <si>
    <t>3 725,48</t>
  </si>
  <si>
    <t>454 050,87</t>
  </si>
  <si>
    <t>455 050,87</t>
  </si>
  <si>
    <t>-44 417,41</t>
  </si>
  <si>
    <t>-44 417,42</t>
  </si>
  <si>
    <t>801 1 08 07175 01 0000 110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</si>
  <si>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</si>
  <si>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801 1 14 13090 13 0000 410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</si>
  <si>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</si>
  <si>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Доходы от приватизации имущества, находящегося в государственной и муниципальной собственности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</si>
  <si>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</si>
  <si>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</si>
  <si>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</si>
  <si>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</si>
  <si>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</si>
  <si>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</si>
  <si>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</si>
  <si>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</si>
  <si>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801 1 14 13000 00 0000 000</t>
  </si>
  <si>
    <t xml:space="preserve">Налог на доходы физических лиц </t>
  </si>
  <si>
    <t>801 1 08 00000 00 0000 110</t>
  </si>
  <si>
    <t>ГОСУДАРСТВЕННАЯ ПОШЛИНА</t>
  </si>
  <si>
    <t>2021 год с уточнениями</t>
  </si>
  <si>
    <t>НАЛОГОВЫЕ</t>
  </si>
  <si>
    <t>НЕНАЛОГОВЫЕ</t>
  </si>
  <si>
    <t>2022 год с уточнениями</t>
  </si>
  <si>
    <t>2023 год с уточнениями</t>
  </si>
  <si>
    <t>Сумма уточнений (+, -)</t>
  </si>
  <si>
    <t>Доходы</t>
  </si>
  <si>
    <t>Расходы</t>
  </si>
  <si>
    <t>Дефицит</t>
  </si>
  <si>
    <t xml:space="preserve">Приложение №1
к решению городского Совета
от 04.03.2021 № IV - 38-5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</si>
</sst>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 Cyr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5" fillId="0" borderId="0"/>
    <xf numFmtId="0" fontId="10" fillId="0" borderId="2">
      <alignment horizontal="left" wrapText="1" indent="2"/>
    </xf>
    <xf numFmtId="49" fontId="10" fillId="0" borderId="3">
      <alignment horizontal="center" shrinkToFit="1"/>
    </xf>
    <xf numFmtId="49" fontId="10" fillId="0" borderId="4">
      <alignment horizontal="center"/>
    </xf>
  </cellStyleXfs>
  <cellXfs count="5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2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9" fontId="2" fillId="0" borderId="1" xfId="4" applyFont="1" applyBorder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49" fontId="1" fillId="0" borderId="1" xfId="4" applyFont="1" applyBorder="1">
      <alignment horizontal="center"/>
    </xf>
    <xf numFmtId="0" fontId="0" fillId="0" borderId="0" xfId="0" applyFont="1" applyFill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4" fontId="1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</cellXfs>
  <cellStyles count="5">
    <cellStyle name="xl30" xfId="2"/>
    <cellStyle name="xl37" xfId="3"/>
    <cellStyle name="xl41" xfId="4"/>
    <cellStyle name="Обычный" xfId="0" builtinId="0"/>
    <cellStyle name="Обычный 4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90" zoomScaleNormal="90" workbookViewId="0">
      <selection sqref="A1:K1"/>
    </sheetView>
  </sheetViews>
  <sheetFormatPr defaultRowHeight="12.75" outlineLevelRow="1" x14ac:dyDescent="0.2"/>
  <cols>
    <col min="1" max="1" width="29.5" customWidth="1"/>
    <col min="2" max="2" width="110.6640625" customWidth="1"/>
    <col min="3" max="3" width="19.6640625" customWidth="1"/>
    <col min="4" max="4" width="17.6640625" customWidth="1"/>
    <col min="5" max="5" width="18.6640625" customWidth="1"/>
    <col min="6" max="6" width="18.5" customWidth="1"/>
    <col min="7" max="7" width="17.5" customWidth="1"/>
    <col min="8" max="8" width="18.33203125" customWidth="1"/>
    <col min="9" max="9" width="18.6640625" customWidth="1"/>
    <col min="10" max="10" width="17.33203125" customWidth="1"/>
    <col min="11" max="11" width="18.6640625" customWidth="1"/>
  </cols>
  <sheetData>
    <row r="1" spans="1:11" ht="40.5" customHeight="1" x14ac:dyDescent="0.2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4.75" customHeight="1" x14ac:dyDescent="0.2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8.25" customHeight="1" x14ac:dyDescent="0.2">
      <c r="A3" s="1" t="s">
        <v>0</v>
      </c>
      <c r="B3" s="1" t="s">
        <v>0</v>
      </c>
      <c r="C3" s="10"/>
      <c r="D3" s="35"/>
      <c r="E3" s="35"/>
    </row>
    <row r="4" spans="1:11" ht="27" customHeight="1" x14ac:dyDescent="0.2">
      <c r="A4" s="37" t="s">
        <v>1</v>
      </c>
      <c r="B4" s="37" t="s">
        <v>2</v>
      </c>
      <c r="C4" s="38">
        <v>2021</v>
      </c>
      <c r="D4" s="36" t="s">
        <v>125</v>
      </c>
      <c r="E4" s="39" t="s">
        <v>120</v>
      </c>
      <c r="F4" s="38">
        <v>2022</v>
      </c>
      <c r="G4" s="36" t="s">
        <v>125</v>
      </c>
      <c r="H4" s="39" t="s">
        <v>123</v>
      </c>
      <c r="I4" s="38">
        <v>2023</v>
      </c>
      <c r="J4" s="36" t="s">
        <v>125</v>
      </c>
      <c r="K4" s="39" t="s">
        <v>124</v>
      </c>
    </row>
    <row r="5" spans="1:11" x14ac:dyDescent="0.2">
      <c r="A5" s="24" t="s">
        <v>0</v>
      </c>
      <c r="B5" s="25" t="s">
        <v>3</v>
      </c>
      <c r="C5" s="12">
        <f t="shared" ref="C5:K5" si="0">C6+C27</f>
        <v>538310206.12</v>
      </c>
      <c r="D5" s="12">
        <f t="shared" si="0"/>
        <v>-16637.28</v>
      </c>
      <c r="E5" s="12">
        <f t="shared" si="0"/>
        <v>538293568.84000003</v>
      </c>
      <c r="F5" s="12">
        <f t="shared" si="0"/>
        <v>567276803.91000009</v>
      </c>
      <c r="G5" s="12">
        <f t="shared" si="0"/>
        <v>-61102.989999999991</v>
      </c>
      <c r="H5" s="12">
        <f t="shared" si="0"/>
        <v>567215700.92000008</v>
      </c>
      <c r="I5" s="12">
        <f t="shared" si="0"/>
        <v>585204403.63</v>
      </c>
      <c r="J5" s="12">
        <f t="shared" si="0"/>
        <v>-23742.980000000003</v>
      </c>
      <c r="K5" s="12">
        <f t="shared" si="0"/>
        <v>585180660.64999998</v>
      </c>
    </row>
    <row r="6" spans="1:11" ht="14.45" customHeight="1" x14ac:dyDescent="0.2">
      <c r="A6" s="25" t="s">
        <v>0</v>
      </c>
      <c r="B6" s="25" t="s">
        <v>121</v>
      </c>
      <c r="C6" s="12">
        <f>C7+C10+C16+C19+C25</f>
        <v>458524798.25999999</v>
      </c>
      <c r="D6" s="12">
        <f>D7+D10+D16+D19+D25</f>
        <v>-16637.28</v>
      </c>
      <c r="E6" s="12">
        <f>E7+E10+E16+E19+E25</f>
        <v>458508160.98000002</v>
      </c>
      <c r="F6" s="12">
        <f t="shared" ref="F6:I6" si="1">F7+F10+F16+F19+F25</f>
        <v>477235133.97000003</v>
      </c>
      <c r="G6" s="12">
        <f>G7+G10+G16+G19+G25</f>
        <v>-61102.989999999991</v>
      </c>
      <c r="H6" s="12">
        <f>H7+H10+H16+H19+H25</f>
        <v>477174030.98000002</v>
      </c>
      <c r="I6" s="12">
        <f t="shared" si="1"/>
        <v>495417133.96000004</v>
      </c>
      <c r="J6" s="12">
        <f>J7+J10+J16+J19+J25</f>
        <v>-23742.980000000003</v>
      </c>
      <c r="K6" s="12">
        <f>K7+K10+K16+K19+K25</f>
        <v>495393390.98000002</v>
      </c>
    </row>
    <row r="7" spans="1:11" ht="14.45" customHeight="1" x14ac:dyDescent="0.2">
      <c r="A7" s="24" t="s">
        <v>4</v>
      </c>
      <c r="B7" s="25" t="s">
        <v>5</v>
      </c>
      <c r="C7" s="12">
        <f t="shared" ref="C7:K7" si="2">C8</f>
        <v>333747000</v>
      </c>
      <c r="D7" s="12">
        <f t="shared" si="2"/>
        <v>0</v>
      </c>
      <c r="E7" s="12">
        <f t="shared" si="2"/>
        <v>333747000</v>
      </c>
      <c r="F7" s="12">
        <f t="shared" si="2"/>
        <v>352358000</v>
      </c>
      <c r="G7" s="12">
        <f t="shared" si="2"/>
        <v>0</v>
      </c>
      <c r="H7" s="12">
        <f t="shared" si="2"/>
        <v>352358000</v>
      </c>
      <c r="I7" s="12">
        <f t="shared" si="2"/>
        <v>370428000</v>
      </c>
      <c r="J7" s="12">
        <f t="shared" si="2"/>
        <v>0</v>
      </c>
      <c r="K7" s="12">
        <f t="shared" si="2"/>
        <v>370428000</v>
      </c>
    </row>
    <row r="8" spans="1:11" x14ac:dyDescent="0.2">
      <c r="A8" s="24" t="s">
        <v>6</v>
      </c>
      <c r="B8" s="25" t="s">
        <v>117</v>
      </c>
      <c r="C8" s="12">
        <f t="shared" ref="C8:K8" si="3">C9</f>
        <v>333747000</v>
      </c>
      <c r="D8" s="12">
        <f t="shared" si="3"/>
        <v>0</v>
      </c>
      <c r="E8" s="12">
        <f t="shared" si="3"/>
        <v>333747000</v>
      </c>
      <c r="F8" s="12">
        <f t="shared" si="3"/>
        <v>352358000</v>
      </c>
      <c r="G8" s="12">
        <f t="shared" si="3"/>
        <v>0</v>
      </c>
      <c r="H8" s="12">
        <f t="shared" si="3"/>
        <v>352358000</v>
      </c>
      <c r="I8" s="12">
        <f t="shared" si="3"/>
        <v>370428000</v>
      </c>
      <c r="J8" s="12">
        <f t="shared" si="3"/>
        <v>0</v>
      </c>
      <c r="K8" s="12">
        <f t="shared" si="3"/>
        <v>370428000</v>
      </c>
    </row>
    <row r="9" spans="1:11" ht="38.25" x14ac:dyDescent="0.2">
      <c r="A9" s="20" t="s">
        <v>7</v>
      </c>
      <c r="B9" s="21" t="s">
        <v>8</v>
      </c>
      <c r="C9" s="13">
        <v>333747000</v>
      </c>
      <c r="D9" s="13">
        <v>0</v>
      </c>
      <c r="E9" s="13">
        <f>C9+D9</f>
        <v>333747000</v>
      </c>
      <c r="F9" s="11">
        <v>352358000</v>
      </c>
      <c r="G9" s="13">
        <v>0</v>
      </c>
      <c r="H9" s="13">
        <f>F9+G9</f>
        <v>352358000</v>
      </c>
      <c r="I9" s="11">
        <v>370428000</v>
      </c>
      <c r="J9" s="13">
        <v>0</v>
      </c>
      <c r="K9" s="13">
        <f>I9+J9</f>
        <v>370428000</v>
      </c>
    </row>
    <row r="10" spans="1:11" ht="13.5" customHeight="1" x14ac:dyDescent="0.2">
      <c r="A10" s="24" t="s">
        <v>9</v>
      </c>
      <c r="B10" s="25" t="s">
        <v>10</v>
      </c>
      <c r="C10" s="12">
        <f t="shared" ref="C10:K10" si="4">C11</f>
        <v>715977.28</v>
      </c>
      <c r="D10" s="12">
        <f t="shared" si="4"/>
        <v>-16637.28</v>
      </c>
      <c r="E10" s="12">
        <f t="shared" si="4"/>
        <v>699340</v>
      </c>
      <c r="F10" s="12">
        <f t="shared" si="4"/>
        <v>763312.98999999987</v>
      </c>
      <c r="G10" s="12">
        <f t="shared" si="4"/>
        <v>-61102.989999999991</v>
      </c>
      <c r="H10" s="12">
        <f t="shared" si="4"/>
        <v>702210</v>
      </c>
      <c r="I10" s="12">
        <f t="shared" si="4"/>
        <v>766312.97999999986</v>
      </c>
      <c r="J10" s="12">
        <f t="shared" si="4"/>
        <v>-23742.980000000003</v>
      </c>
      <c r="K10" s="12">
        <f t="shared" si="4"/>
        <v>742570</v>
      </c>
    </row>
    <row r="11" spans="1:11" ht="18" customHeight="1" x14ac:dyDescent="0.2">
      <c r="A11" s="24" t="s">
        <v>11</v>
      </c>
      <c r="B11" s="25" t="s">
        <v>12</v>
      </c>
      <c r="C11" s="12">
        <f>C12+C13+C14+C15</f>
        <v>715977.28</v>
      </c>
      <c r="D11" s="12">
        <f>D12+D13+D14+D15</f>
        <v>-16637.28</v>
      </c>
      <c r="E11" s="12">
        <f>E12+E13+E14+E15</f>
        <v>699340</v>
      </c>
      <c r="F11" s="12">
        <f t="shared" ref="F11:I11" si="5">F12+F13+F14+F15</f>
        <v>763312.98999999987</v>
      </c>
      <c r="G11" s="12">
        <f>G12+G13+G14+G15</f>
        <v>-61102.989999999991</v>
      </c>
      <c r="H11" s="12">
        <f>H12+H13+H14+H15</f>
        <v>702210</v>
      </c>
      <c r="I11" s="12">
        <f t="shared" si="5"/>
        <v>766312.97999999986</v>
      </c>
      <c r="J11" s="12">
        <f>J12+J13+J14+J15</f>
        <v>-23742.980000000003</v>
      </c>
      <c r="K11" s="12">
        <f>K12+K13+K14+K15</f>
        <v>742570</v>
      </c>
    </row>
    <row r="12" spans="1:11" ht="53.25" customHeight="1" x14ac:dyDescent="0.2">
      <c r="A12" s="20" t="s">
        <v>13</v>
      </c>
      <c r="B12" s="23" t="s">
        <v>108</v>
      </c>
      <c r="C12" s="13" t="s">
        <v>91</v>
      </c>
      <c r="D12" s="13">
        <v>-8560.6299999999992</v>
      </c>
      <c r="E12" s="13">
        <f t="shared" ref="E12:E15" si="6">C12+D12</f>
        <v>321110</v>
      </c>
      <c r="F12" s="13" t="s">
        <v>95</v>
      </c>
      <c r="G12" s="13">
        <v>-28134.05</v>
      </c>
      <c r="H12" s="13">
        <f t="shared" ref="H12:H15" si="7">F12+G12</f>
        <v>322820</v>
      </c>
      <c r="I12" s="13" t="s">
        <v>96</v>
      </c>
      <c r="J12" s="13">
        <v>-8154.05</v>
      </c>
      <c r="K12" s="13">
        <f t="shared" ref="K12:K15" si="8">I12+J12</f>
        <v>343800</v>
      </c>
    </row>
    <row r="13" spans="1:11" ht="64.5" customHeight="1" x14ac:dyDescent="0.2">
      <c r="A13" s="20" t="s">
        <v>14</v>
      </c>
      <c r="B13" s="23" t="s">
        <v>109</v>
      </c>
      <c r="C13" s="13" t="s">
        <v>92</v>
      </c>
      <c r="D13" s="13">
        <v>-819.34</v>
      </c>
      <c r="E13" s="13">
        <f t="shared" si="6"/>
        <v>1830</v>
      </c>
      <c r="F13" s="13" t="s">
        <v>97</v>
      </c>
      <c r="G13" s="13">
        <v>-905.48</v>
      </c>
      <c r="H13" s="13">
        <f t="shared" si="7"/>
        <v>1820</v>
      </c>
      <c r="I13" s="13" t="s">
        <v>98</v>
      </c>
      <c r="J13" s="13">
        <v>-1805.48</v>
      </c>
      <c r="K13" s="13">
        <f t="shared" si="8"/>
        <v>1920</v>
      </c>
    </row>
    <row r="14" spans="1:11" ht="51" x14ac:dyDescent="0.2">
      <c r="A14" s="20" t="s">
        <v>15</v>
      </c>
      <c r="B14" s="21" t="s">
        <v>110</v>
      </c>
      <c r="C14" s="13" t="s">
        <v>93</v>
      </c>
      <c r="D14" s="13">
        <v>-6699.86</v>
      </c>
      <c r="E14" s="13">
        <f t="shared" si="6"/>
        <v>422410</v>
      </c>
      <c r="F14" s="13" t="s">
        <v>99</v>
      </c>
      <c r="G14" s="13">
        <v>-30490.87</v>
      </c>
      <c r="H14" s="13">
        <f t="shared" si="7"/>
        <v>423560</v>
      </c>
      <c r="I14" s="13" t="s">
        <v>100</v>
      </c>
      <c r="J14" s="13">
        <v>-5420.87</v>
      </c>
      <c r="K14" s="13">
        <f t="shared" si="8"/>
        <v>449630</v>
      </c>
    </row>
    <row r="15" spans="1:11" ht="51" x14ac:dyDescent="0.2">
      <c r="A15" s="20" t="s">
        <v>16</v>
      </c>
      <c r="B15" s="21" t="s">
        <v>111</v>
      </c>
      <c r="C15" s="13" t="s">
        <v>94</v>
      </c>
      <c r="D15" s="13">
        <v>-557.45000000000005</v>
      </c>
      <c r="E15" s="13">
        <f t="shared" si="6"/>
        <v>-46010</v>
      </c>
      <c r="F15" s="13" t="s">
        <v>101</v>
      </c>
      <c r="G15" s="13">
        <v>-1572.59</v>
      </c>
      <c r="H15" s="13">
        <f t="shared" si="7"/>
        <v>-45990</v>
      </c>
      <c r="I15" s="13" t="s">
        <v>102</v>
      </c>
      <c r="J15" s="13">
        <v>-8362.58</v>
      </c>
      <c r="K15" s="13">
        <f t="shared" si="8"/>
        <v>-52780</v>
      </c>
    </row>
    <row r="16" spans="1:11" ht="14.45" hidden="1" customHeight="1" outlineLevel="1" x14ac:dyDescent="0.2">
      <c r="A16" s="24" t="s">
        <v>17</v>
      </c>
      <c r="B16" s="25" t="s">
        <v>18</v>
      </c>
      <c r="C16" s="12">
        <f t="shared" ref="C16:K16" si="9">C17</f>
        <v>0</v>
      </c>
      <c r="D16" s="12">
        <f t="shared" si="9"/>
        <v>0</v>
      </c>
      <c r="E16" s="12">
        <f t="shared" si="9"/>
        <v>0</v>
      </c>
      <c r="F16" s="12">
        <f t="shared" si="9"/>
        <v>0</v>
      </c>
      <c r="G16" s="12">
        <f t="shared" si="9"/>
        <v>0</v>
      </c>
      <c r="H16" s="12">
        <f t="shared" si="9"/>
        <v>0</v>
      </c>
      <c r="I16" s="12">
        <f t="shared" si="9"/>
        <v>0</v>
      </c>
      <c r="J16" s="12">
        <f t="shared" si="9"/>
        <v>0</v>
      </c>
      <c r="K16" s="12">
        <f t="shared" si="9"/>
        <v>0</v>
      </c>
    </row>
    <row r="17" spans="1:11" ht="14.45" hidden="1" customHeight="1" outlineLevel="1" x14ac:dyDescent="0.2">
      <c r="A17" s="24" t="s">
        <v>19</v>
      </c>
      <c r="B17" s="25" t="s">
        <v>20</v>
      </c>
      <c r="C17" s="12">
        <f t="shared" ref="C17:K17" si="10">C18</f>
        <v>0</v>
      </c>
      <c r="D17" s="12">
        <f t="shared" si="10"/>
        <v>0</v>
      </c>
      <c r="E17" s="12">
        <f t="shared" si="10"/>
        <v>0</v>
      </c>
      <c r="F17" s="12">
        <f t="shared" si="10"/>
        <v>0</v>
      </c>
      <c r="G17" s="12">
        <f t="shared" si="10"/>
        <v>0</v>
      </c>
      <c r="H17" s="12">
        <f t="shared" si="10"/>
        <v>0</v>
      </c>
      <c r="I17" s="12">
        <f t="shared" si="10"/>
        <v>0</v>
      </c>
      <c r="J17" s="12">
        <f t="shared" si="10"/>
        <v>0</v>
      </c>
      <c r="K17" s="12">
        <f t="shared" si="10"/>
        <v>0</v>
      </c>
    </row>
    <row r="18" spans="1:11" ht="14.25" hidden="1" customHeight="1" outlineLevel="1" x14ac:dyDescent="0.2">
      <c r="A18" s="20" t="s">
        <v>21</v>
      </c>
      <c r="B18" s="21" t="s">
        <v>20</v>
      </c>
      <c r="C18" s="13">
        <v>0</v>
      </c>
      <c r="D18" s="13">
        <v>0</v>
      </c>
      <c r="E18" s="13">
        <v>0</v>
      </c>
      <c r="F18" s="11">
        <v>0</v>
      </c>
      <c r="G18" s="13">
        <v>0</v>
      </c>
      <c r="H18" s="13">
        <v>0</v>
      </c>
      <c r="I18" s="11">
        <v>0</v>
      </c>
      <c r="J18" s="13">
        <v>0</v>
      </c>
      <c r="K18" s="13">
        <v>0</v>
      </c>
    </row>
    <row r="19" spans="1:11" ht="14.45" customHeight="1" collapsed="1" x14ac:dyDescent="0.2">
      <c r="A19" s="24" t="s">
        <v>22</v>
      </c>
      <c r="B19" s="25" t="s">
        <v>23</v>
      </c>
      <c r="C19" s="12">
        <f>C20+C22</f>
        <v>123861820.98</v>
      </c>
      <c r="D19" s="12">
        <f>D20+D22</f>
        <v>0</v>
      </c>
      <c r="E19" s="12">
        <f>E20+E22</f>
        <v>123861820.98</v>
      </c>
      <c r="F19" s="12">
        <f t="shared" ref="F19:I19" si="11">F20+F22</f>
        <v>123913820.98</v>
      </c>
      <c r="G19" s="12">
        <f>G20+G22</f>
        <v>0</v>
      </c>
      <c r="H19" s="12">
        <f>H20+H22</f>
        <v>123913820.98</v>
      </c>
      <c r="I19" s="12">
        <f t="shared" si="11"/>
        <v>124022820.98</v>
      </c>
      <c r="J19" s="12">
        <f>J20+J22</f>
        <v>0</v>
      </c>
      <c r="K19" s="12">
        <f>K20+K22</f>
        <v>124022820.98</v>
      </c>
    </row>
    <row r="20" spans="1:11" ht="14.45" customHeight="1" x14ac:dyDescent="0.2">
      <c r="A20" s="24" t="s">
        <v>24</v>
      </c>
      <c r="B20" s="25" t="s">
        <v>25</v>
      </c>
      <c r="C20" s="12">
        <f t="shared" ref="C20:K20" si="12">C21</f>
        <v>10252000</v>
      </c>
      <c r="D20" s="12">
        <f t="shared" si="12"/>
        <v>0</v>
      </c>
      <c r="E20" s="12">
        <f t="shared" si="12"/>
        <v>10252000</v>
      </c>
      <c r="F20" s="12">
        <f t="shared" si="12"/>
        <v>10304000</v>
      </c>
      <c r="G20" s="12">
        <f t="shared" si="12"/>
        <v>0</v>
      </c>
      <c r="H20" s="12">
        <f t="shared" si="12"/>
        <v>10304000</v>
      </c>
      <c r="I20" s="12">
        <f t="shared" si="12"/>
        <v>10413000</v>
      </c>
      <c r="J20" s="12">
        <f t="shared" si="12"/>
        <v>0</v>
      </c>
      <c r="K20" s="12">
        <f t="shared" si="12"/>
        <v>10413000</v>
      </c>
    </row>
    <row r="21" spans="1:11" ht="25.5" customHeight="1" x14ac:dyDescent="0.2">
      <c r="A21" s="20" t="s">
        <v>26</v>
      </c>
      <c r="B21" s="23" t="s">
        <v>112</v>
      </c>
      <c r="C21" s="13">
        <v>10252000</v>
      </c>
      <c r="D21" s="13">
        <v>0</v>
      </c>
      <c r="E21" s="13">
        <f>C21+D21</f>
        <v>10252000</v>
      </c>
      <c r="F21" s="11">
        <v>10304000</v>
      </c>
      <c r="G21" s="13">
        <v>0</v>
      </c>
      <c r="H21" s="13">
        <f>F21+G21</f>
        <v>10304000</v>
      </c>
      <c r="I21" s="11">
        <v>10413000</v>
      </c>
      <c r="J21" s="13">
        <v>0</v>
      </c>
      <c r="K21" s="13">
        <f>I21+J21</f>
        <v>10413000</v>
      </c>
    </row>
    <row r="22" spans="1:11" ht="14.45" customHeight="1" x14ac:dyDescent="0.2">
      <c r="A22" s="24" t="s">
        <v>27</v>
      </c>
      <c r="B22" s="25" t="s">
        <v>28</v>
      </c>
      <c r="C22" s="12">
        <f t="shared" ref="C22:I22" si="13">C23+C24</f>
        <v>113609820.98</v>
      </c>
      <c r="D22" s="12">
        <f t="shared" ref="D22" si="14">D23+D24</f>
        <v>0</v>
      </c>
      <c r="E22" s="12">
        <f t="shared" ref="E22" si="15">E23+E24</f>
        <v>113609820.98</v>
      </c>
      <c r="F22" s="12">
        <f t="shared" si="13"/>
        <v>113609820.98</v>
      </c>
      <c r="G22" s="12">
        <f t="shared" si="13"/>
        <v>0</v>
      </c>
      <c r="H22" s="12">
        <f t="shared" si="13"/>
        <v>113609820.98</v>
      </c>
      <c r="I22" s="12">
        <f t="shared" si="13"/>
        <v>113609820.98</v>
      </c>
      <c r="J22" s="12">
        <f t="shared" ref="J22:K22" si="16">J23+J24</f>
        <v>0</v>
      </c>
      <c r="K22" s="12">
        <f t="shared" si="16"/>
        <v>113609820.98</v>
      </c>
    </row>
    <row r="23" spans="1:11" ht="25.5" x14ac:dyDescent="0.2">
      <c r="A23" s="20" t="s">
        <v>29</v>
      </c>
      <c r="B23" s="21" t="s">
        <v>30</v>
      </c>
      <c r="C23" s="30">
        <v>107519510.98</v>
      </c>
      <c r="D23" s="30">
        <v>0</v>
      </c>
      <c r="E23" s="13">
        <f t="shared" ref="E23:E24" si="17">C23+D23</f>
        <v>107519510.98</v>
      </c>
      <c r="F23" s="30">
        <v>107519510.98</v>
      </c>
      <c r="G23" s="30">
        <v>0</v>
      </c>
      <c r="H23" s="13">
        <f t="shared" ref="H23:H24" si="18">F23+G23</f>
        <v>107519510.98</v>
      </c>
      <c r="I23" s="30">
        <v>107519510.98</v>
      </c>
      <c r="J23" s="30">
        <v>0</v>
      </c>
      <c r="K23" s="13">
        <f t="shared" ref="K23:K24" si="19">I23+J23</f>
        <v>107519510.98</v>
      </c>
    </row>
    <row r="24" spans="1:11" ht="25.5" x14ac:dyDescent="0.2">
      <c r="A24" s="20" t="s">
        <v>31</v>
      </c>
      <c r="B24" s="21" t="s">
        <v>32</v>
      </c>
      <c r="C24" s="30">
        <v>6090310</v>
      </c>
      <c r="D24" s="30">
        <v>0</v>
      </c>
      <c r="E24" s="13">
        <f t="shared" si="17"/>
        <v>6090310</v>
      </c>
      <c r="F24" s="30">
        <v>6090310</v>
      </c>
      <c r="G24" s="30">
        <v>0</v>
      </c>
      <c r="H24" s="13">
        <f t="shared" si="18"/>
        <v>6090310</v>
      </c>
      <c r="I24" s="30">
        <v>6090310</v>
      </c>
      <c r="J24" s="30">
        <v>0</v>
      </c>
      <c r="K24" s="13">
        <f t="shared" si="19"/>
        <v>6090310</v>
      </c>
    </row>
    <row r="25" spans="1:11" x14ac:dyDescent="0.2">
      <c r="A25" s="34" t="s">
        <v>118</v>
      </c>
      <c r="B25" s="25" t="s">
        <v>119</v>
      </c>
      <c r="C25" s="26">
        <f>C26</f>
        <v>200000</v>
      </c>
      <c r="D25" s="26">
        <f>D26</f>
        <v>0</v>
      </c>
      <c r="E25" s="26">
        <f>E26</f>
        <v>200000</v>
      </c>
      <c r="F25" s="26">
        <f t="shared" ref="F25:I25" si="20">F26</f>
        <v>200000</v>
      </c>
      <c r="G25" s="26">
        <f>G26</f>
        <v>0</v>
      </c>
      <c r="H25" s="26">
        <f>H26</f>
        <v>200000</v>
      </c>
      <c r="I25" s="26">
        <f t="shared" si="20"/>
        <v>200000</v>
      </c>
      <c r="J25" s="26">
        <f>J26</f>
        <v>0</v>
      </c>
      <c r="K25" s="26">
        <f>K26</f>
        <v>200000</v>
      </c>
    </row>
    <row r="26" spans="1:11" ht="38.25" x14ac:dyDescent="0.2">
      <c r="A26" s="31" t="s">
        <v>103</v>
      </c>
      <c r="B26" s="28" t="s">
        <v>104</v>
      </c>
      <c r="C26" s="14">
        <v>200000</v>
      </c>
      <c r="D26" s="14">
        <v>0</v>
      </c>
      <c r="E26" s="13">
        <f>C26+D26</f>
        <v>200000</v>
      </c>
      <c r="F26" s="14">
        <v>200000</v>
      </c>
      <c r="G26" s="14">
        <v>0</v>
      </c>
      <c r="H26" s="13">
        <f>F26+G26</f>
        <v>200000</v>
      </c>
      <c r="I26" s="14">
        <v>200000</v>
      </c>
      <c r="J26" s="14">
        <v>0</v>
      </c>
      <c r="K26" s="13">
        <f>I26+J26</f>
        <v>200000</v>
      </c>
    </row>
    <row r="27" spans="1:11" ht="14.45" customHeight="1" x14ac:dyDescent="0.2">
      <c r="A27" s="25" t="s">
        <v>0</v>
      </c>
      <c r="B27" s="25" t="s">
        <v>122</v>
      </c>
      <c r="C27" s="12">
        <f t="shared" ref="C27:K27" si="21">C28+C37+C40</f>
        <v>79785407.859999999</v>
      </c>
      <c r="D27" s="12">
        <f t="shared" si="21"/>
        <v>0</v>
      </c>
      <c r="E27" s="12">
        <f t="shared" si="21"/>
        <v>79785407.859999999</v>
      </c>
      <c r="F27" s="12">
        <f t="shared" si="21"/>
        <v>90041669.939999998</v>
      </c>
      <c r="G27" s="12">
        <f t="shared" si="21"/>
        <v>0</v>
      </c>
      <c r="H27" s="12">
        <f t="shared" si="21"/>
        <v>90041669.939999998</v>
      </c>
      <c r="I27" s="12">
        <f t="shared" si="21"/>
        <v>89787269.670000002</v>
      </c>
      <c r="J27" s="12">
        <f t="shared" si="21"/>
        <v>0</v>
      </c>
      <c r="K27" s="12">
        <f t="shared" si="21"/>
        <v>89787269.670000002</v>
      </c>
    </row>
    <row r="28" spans="1:11" ht="25.5" x14ac:dyDescent="0.2">
      <c r="A28" s="24" t="s">
        <v>33</v>
      </c>
      <c r="B28" s="25" t="s">
        <v>34</v>
      </c>
      <c r="C28" s="12">
        <f t="shared" ref="C28:K28" si="22">C29+C33+C35</f>
        <v>79285407.859999999</v>
      </c>
      <c r="D28" s="12">
        <f t="shared" si="22"/>
        <v>0</v>
      </c>
      <c r="E28" s="12">
        <f t="shared" si="22"/>
        <v>79285407.859999999</v>
      </c>
      <c r="F28" s="12">
        <f t="shared" si="22"/>
        <v>76402530.620000005</v>
      </c>
      <c r="G28" s="12">
        <f t="shared" si="22"/>
        <v>0</v>
      </c>
      <c r="H28" s="12">
        <f t="shared" si="22"/>
        <v>76402530.620000005</v>
      </c>
      <c r="I28" s="12">
        <f t="shared" si="22"/>
        <v>76393530.620000005</v>
      </c>
      <c r="J28" s="12">
        <f t="shared" si="22"/>
        <v>0</v>
      </c>
      <c r="K28" s="12">
        <f t="shared" si="22"/>
        <v>76393530.620000005</v>
      </c>
    </row>
    <row r="29" spans="1:11" ht="37.5" customHeight="1" x14ac:dyDescent="0.2">
      <c r="A29" s="24" t="s">
        <v>35</v>
      </c>
      <c r="B29" s="25" t="s">
        <v>113</v>
      </c>
      <c r="C29" s="12">
        <f>C30+C31+C32</f>
        <v>76709611.859999999</v>
      </c>
      <c r="D29" s="12">
        <f>D30+D31+D32</f>
        <v>0</v>
      </c>
      <c r="E29" s="12">
        <f>E30+E31+E32</f>
        <v>76709611.859999999</v>
      </c>
      <c r="F29" s="12">
        <f t="shared" ref="F29:I29" si="23">F30+F31+F32</f>
        <v>75646734.620000005</v>
      </c>
      <c r="G29" s="12">
        <f>G30+G31+G32</f>
        <v>0</v>
      </c>
      <c r="H29" s="12">
        <f>H30+H31+H32</f>
        <v>75646734.620000005</v>
      </c>
      <c r="I29" s="12">
        <f t="shared" si="23"/>
        <v>75646734.620000005</v>
      </c>
      <c r="J29" s="12">
        <f>J30+J31+J32</f>
        <v>0</v>
      </c>
      <c r="K29" s="12">
        <f>K30+K31+K32</f>
        <v>75646734.620000005</v>
      </c>
    </row>
    <row r="30" spans="1:11" ht="38.25" customHeight="1" x14ac:dyDescent="0.2">
      <c r="A30" s="20" t="s">
        <v>36</v>
      </c>
      <c r="B30" s="23" t="s">
        <v>114</v>
      </c>
      <c r="C30" s="13">
        <v>72450140.689999998</v>
      </c>
      <c r="D30" s="13">
        <v>0</v>
      </c>
      <c r="E30" s="13">
        <f t="shared" ref="E30:E32" si="24">C30+D30</f>
        <v>72450140.689999998</v>
      </c>
      <c r="F30" s="13">
        <v>72450140.689999998</v>
      </c>
      <c r="G30" s="13">
        <v>0</v>
      </c>
      <c r="H30" s="13">
        <f t="shared" ref="H30:H32" si="25">F30+G30</f>
        <v>72450140.689999998</v>
      </c>
      <c r="I30" s="13">
        <v>72450140.689999998</v>
      </c>
      <c r="J30" s="13">
        <v>0</v>
      </c>
      <c r="K30" s="13">
        <f t="shared" ref="K30:K32" si="26">I30+J30</f>
        <v>72450140.689999998</v>
      </c>
    </row>
    <row r="31" spans="1:11" ht="38.25" x14ac:dyDescent="0.2">
      <c r="A31" s="20" t="s">
        <v>37</v>
      </c>
      <c r="B31" s="21" t="s">
        <v>38</v>
      </c>
      <c r="C31" s="16">
        <v>1457257.17</v>
      </c>
      <c r="D31" s="16">
        <v>0</v>
      </c>
      <c r="E31" s="13">
        <f t="shared" si="24"/>
        <v>1457257.17</v>
      </c>
      <c r="F31" s="16">
        <v>1457257.17</v>
      </c>
      <c r="G31" s="16">
        <v>0</v>
      </c>
      <c r="H31" s="13">
        <f t="shared" si="25"/>
        <v>1457257.17</v>
      </c>
      <c r="I31" s="16">
        <v>1457257.17</v>
      </c>
      <c r="J31" s="16">
        <v>0</v>
      </c>
      <c r="K31" s="13">
        <f t="shared" si="26"/>
        <v>1457257.17</v>
      </c>
    </row>
    <row r="32" spans="1:11" ht="25.5" x14ac:dyDescent="0.2">
      <c r="A32" s="20" t="s">
        <v>39</v>
      </c>
      <c r="B32" s="21" t="s">
        <v>40</v>
      </c>
      <c r="C32" s="13">
        <f>5749974-2947760</f>
        <v>2802214</v>
      </c>
      <c r="D32" s="13">
        <v>0</v>
      </c>
      <c r="E32" s="13">
        <f t="shared" si="24"/>
        <v>2802214</v>
      </c>
      <c r="F32" s="11">
        <v>1739336.76</v>
      </c>
      <c r="G32" s="13">
        <v>0</v>
      </c>
      <c r="H32" s="13">
        <f t="shared" si="25"/>
        <v>1739336.76</v>
      </c>
      <c r="I32" s="11">
        <v>1739336.76</v>
      </c>
      <c r="J32" s="13">
        <v>0</v>
      </c>
      <c r="K32" s="13">
        <f t="shared" si="26"/>
        <v>1739336.76</v>
      </c>
    </row>
    <row r="33" spans="1:11" x14ac:dyDescent="0.2">
      <c r="A33" s="24" t="s">
        <v>41</v>
      </c>
      <c r="B33" s="25" t="s">
        <v>42</v>
      </c>
      <c r="C33" s="12">
        <f t="shared" ref="C33:K33" si="27">C34</f>
        <v>1830000</v>
      </c>
      <c r="D33" s="12">
        <f t="shared" si="27"/>
        <v>0</v>
      </c>
      <c r="E33" s="12">
        <f t="shared" si="27"/>
        <v>1830000</v>
      </c>
      <c r="F33" s="12">
        <f t="shared" si="27"/>
        <v>10000</v>
      </c>
      <c r="G33" s="12">
        <f t="shared" si="27"/>
        <v>0</v>
      </c>
      <c r="H33" s="12">
        <f t="shared" si="27"/>
        <v>10000</v>
      </c>
      <c r="I33" s="12">
        <f t="shared" si="27"/>
        <v>0</v>
      </c>
      <c r="J33" s="12">
        <f t="shared" si="27"/>
        <v>0</v>
      </c>
      <c r="K33" s="12">
        <f t="shared" si="27"/>
        <v>0</v>
      </c>
    </row>
    <row r="34" spans="1:11" ht="25.5" x14ac:dyDescent="0.2">
      <c r="A34" s="20" t="s">
        <v>43</v>
      </c>
      <c r="B34" s="21" t="s">
        <v>44</v>
      </c>
      <c r="C34" s="13">
        <v>1830000</v>
      </c>
      <c r="D34" s="13">
        <v>0</v>
      </c>
      <c r="E34" s="13">
        <f>C34+D34</f>
        <v>1830000</v>
      </c>
      <c r="F34" s="11">
        <v>10000</v>
      </c>
      <c r="G34" s="13">
        <v>0</v>
      </c>
      <c r="H34" s="13">
        <f>F34+G34</f>
        <v>10000</v>
      </c>
      <c r="I34" s="11">
        <v>0</v>
      </c>
      <c r="J34" s="13">
        <v>0</v>
      </c>
      <c r="K34" s="13">
        <f>I34+J34</f>
        <v>0</v>
      </c>
    </row>
    <row r="35" spans="1:11" ht="39" customHeight="1" x14ac:dyDescent="0.2">
      <c r="A35" s="24" t="s">
        <v>45</v>
      </c>
      <c r="B35" s="25" t="s">
        <v>115</v>
      </c>
      <c r="C35" s="12" t="str">
        <f t="shared" ref="C35:K35" si="28">C36</f>
        <v>745 796,00</v>
      </c>
      <c r="D35" s="12">
        <f t="shared" si="28"/>
        <v>0</v>
      </c>
      <c r="E35" s="12">
        <f t="shared" si="28"/>
        <v>745796</v>
      </c>
      <c r="F35" s="12" t="str">
        <f t="shared" si="28"/>
        <v>745 796,00</v>
      </c>
      <c r="G35" s="12">
        <f t="shared" si="28"/>
        <v>0</v>
      </c>
      <c r="H35" s="12">
        <f t="shared" si="28"/>
        <v>745796</v>
      </c>
      <c r="I35" s="12" t="str">
        <f t="shared" si="28"/>
        <v>746 796,00</v>
      </c>
      <c r="J35" s="12">
        <f t="shared" si="28"/>
        <v>0</v>
      </c>
      <c r="K35" s="12">
        <f t="shared" si="28"/>
        <v>746796</v>
      </c>
    </row>
    <row r="36" spans="1:11" ht="38.25" x14ac:dyDescent="0.2">
      <c r="A36" s="20" t="s">
        <v>46</v>
      </c>
      <c r="B36" s="21" t="s">
        <v>47</v>
      </c>
      <c r="C36" s="13" t="s">
        <v>89</v>
      </c>
      <c r="D36" s="13">
        <v>0</v>
      </c>
      <c r="E36" s="13">
        <f>C36+D36</f>
        <v>745796</v>
      </c>
      <c r="F36" s="13" t="s">
        <v>89</v>
      </c>
      <c r="G36" s="13">
        <v>0</v>
      </c>
      <c r="H36" s="13">
        <f>F36+G36</f>
        <v>745796</v>
      </c>
      <c r="I36" s="13" t="s">
        <v>90</v>
      </c>
      <c r="J36" s="13">
        <v>0</v>
      </c>
      <c r="K36" s="13">
        <f>I36+J36</f>
        <v>746796</v>
      </c>
    </row>
    <row r="37" spans="1:11" hidden="1" outlineLevel="1" x14ac:dyDescent="0.2">
      <c r="A37" s="24" t="s">
        <v>48</v>
      </c>
      <c r="B37" s="25" t="s">
        <v>49</v>
      </c>
      <c r="C37" s="12">
        <f t="shared" ref="C37:K37" si="29">C38</f>
        <v>0</v>
      </c>
      <c r="D37" s="12">
        <f t="shared" si="29"/>
        <v>0</v>
      </c>
      <c r="E37" s="12">
        <f t="shared" si="29"/>
        <v>0</v>
      </c>
      <c r="F37" s="12">
        <f t="shared" si="29"/>
        <v>0</v>
      </c>
      <c r="G37" s="12">
        <f t="shared" si="29"/>
        <v>0</v>
      </c>
      <c r="H37" s="12">
        <f t="shared" si="29"/>
        <v>0</v>
      </c>
      <c r="I37" s="12">
        <f t="shared" si="29"/>
        <v>0</v>
      </c>
      <c r="J37" s="12">
        <f t="shared" si="29"/>
        <v>0</v>
      </c>
      <c r="K37" s="12">
        <f t="shared" si="29"/>
        <v>0</v>
      </c>
    </row>
    <row r="38" spans="1:11" hidden="1" outlineLevel="1" x14ac:dyDescent="0.2">
      <c r="A38" s="24" t="s">
        <v>50</v>
      </c>
      <c r="B38" s="25" t="s">
        <v>51</v>
      </c>
      <c r="C38" s="12">
        <f t="shared" ref="C38:K38" si="30">C39</f>
        <v>0</v>
      </c>
      <c r="D38" s="12">
        <f t="shared" si="30"/>
        <v>0</v>
      </c>
      <c r="E38" s="12">
        <f t="shared" si="30"/>
        <v>0</v>
      </c>
      <c r="F38" s="12">
        <f t="shared" si="30"/>
        <v>0</v>
      </c>
      <c r="G38" s="12">
        <f t="shared" si="30"/>
        <v>0</v>
      </c>
      <c r="H38" s="12">
        <f t="shared" si="30"/>
        <v>0</v>
      </c>
      <c r="I38" s="12">
        <f t="shared" si="30"/>
        <v>0</v>
      </c>
      <c r="J38" s="12">
        <f t="shared" si="30"/>
        <v>0</v>
      </c>
      <c r="K38" s="12">
        <f t="shared" si="30"/>
        <v>0</v>
      </c>
    </row>
    <row r="39" spans="1:11" hidden="1" outlineLevel="1" x14ac:dyDescent="0.2">
      <c r="A39" s="20" t="s">
        <v>52</v>
      </c>
      <c r="B39" s="21" t="s">
        <v>53</v>
      </c>
      <c r="C39" s="13">
        <v>0</v>
      </c>
      <c r="D39" s="13">
        <v>0</v>
      </c>
      <c r="E39" s="13">
        <v>0</v>
      </c>
      <c r="F39" s="11">
        <v>0</v>
      </c>
      <c r="G39" s="13">
        <v>0</v>
      </c>
      <c r="H39" s="13">
        <v>0</v>
      </c>
      <c r="I39" s="11">
        <v>0</v>
      </c>
      <c r="J39" s="13">
        <v>0</v>
      </c>
      <c r="K39" s="13">
        <v>0</v>
      </c>
    </row>
    <row r="40" spans="1:11" collapsed="1" x14ac:dyDescent="0.2">
      <c r="A40" s="24" t="s">
        <v>54</v>
      </c>
      <c r="B40" s="25" t="s">
        <v>55</v>
      </c>
      <c r="C40" s="12">
        <f>C41+C43</f>
        <v>500000</v>
      </c>
      <c r="D40" s="12">
        <f>D41+D43</f>
        <v>0</v>
      </c>
      <c r="E40" s="12">
        <f>E41+E43</f>
        <v>500000</v>
      </c>
      <c r="F40" s="12">
        <f t="shared" ref="F40:I40" si="31">F41+F43</f>
        <v>13639139.32</v>
      </c>
      <c r="G40" s="12">
        <f>G41+G43</f>
        <v>0</v>
      </c>
      <c r="H40" s="12">
        <f>H41+H43</f>
        <v>13639139.32</v>
      </c>
      <c r="I40" s="12">
        <f t="shared" si="31"/>
        <v>13393739.050000001</v>
      </c>
      <c r="J40" s="12">
        <f>J41+J43</f>
        <v>0</v>
      </c>
      <c r="K40" s="12">
        <f>K41+K43</f>
        <v>13393739.050000001</v>
      </c>
    </row>
    <row r="41" spans="1:11" x14ac:dyDescent="0.2">
      <c r="A41" s="24" t="s">
        <v>56</v>
      </c>
      <c r="B41" s="25" t="s">
        <v>57</v>
      </c>
      <c r="C41" s="12">
        <f t="shared" ref="C41:K41" si="32">C42</f>
        <v>500000</v>
      </c>
      <c r="D41" s="12">
        <f t="shared" si="32"/>
        <v>0</v>
      </c>
      <c r="E41" s="12">
        <f t="shared" si="32"/>
        <v>500000</v>
      </c>
      <c r="F41" s="12">
        <f t="shared" si="32"/>
        <v>500000</v>
      </c>
      <c r="G41" s="12">
        <f t="shared" si="32"/>
        <v>0</v>
      </c>
      <c r="H41" s="12">
        <f t="shared" si="32"/>
        <v>500000</v>
      </c>
      <c r="I41" s="12">
        <f t="shared" si="32"/>
        <v>500000</v>
      </c>
      <c r="J41" s="12">
        <f t="shared" si="32"/>
        <v>0</v>
      </c>
      <c r="K41" s="12">
        <f t="shared" si="32"/>
        <v>500000</v>
      </c>
    </row>
    <row r="42" spans="1:11" ht="25.5" x14ac:dyDescent="0.2">
      <c r="A42" s="20" t="s">
        <v>58</v>
      </c>
      <c r="B42" s="21" t="s">
        <v>59</v>
      </c>
      <c r="C42" s="14">
        <v>500000</v>
      </c>
      <c r="D42" s="14">
        <v>0</v>
      </c>
      <c r="E42" s="13">
        <f>C42+D42</f>
        <v>500000</v>
      </c>
      <c r="F42" s="14">
        <v>500000</v>
      </c>
      <c r="G42" s="14">
        <v>0</v>
      </c>
      <c r="H42" s="13">
        <f>F42+G42</f>
        <v>500000</v>
      </c>
      <c r="I42" s="14">
        <v>500000</v>
      </c>
      <c r="J42" s="14">
        <v>0</v>
      </c>
      <c r="K42" s="13">
        <f>I42+J42</f>
        <v>500000</v>
      </c>
    </row>
    <row r="43" spans="1:11" ht="17.25" customHeight="1" x14ac:dyDescent="0.2">
      <c r="A43" s="24" t="s">
        <v>116</v>
      </c>
      <c r="B43" s="25" t="s">
        <v>107</v>
      </c>
      <c r="C43" s="26">
        <f>C44</f>
        <v>0</v>
      </c>
      <c r="D43" s="26">
        <f>D44</f>
        <v>0</v>
      </c>
      <c r="E43" s="26">
        <f>E44</f>
        <v>0</v>
      </c>
      <c r="F43" s="26">
        <f t="shared" ref="F43:I43" si="33">F44</f>
        <v>13139139.32</v>
      </c>
      <c r="G43" s="26">
        <f>G44</f>
        <v>0</v>
      </c>
      <c r="H43" s="26">
        <f>H44</f>
        <v>13139139.32</v>
      </c>
      <c r="I43" s="26">
        <f t="shared" si="33"/>
        <v>12893739.050000001</v>
      </c>
      <c r="J43" s="26">
        <f>J44</f>
        <v>0</v>
      </c>
      <c r="K43" s="26">
        <f>K44</f>
        <v>12893739.050000001</v>
      </c>
    </row>
    <row r="44" spans="1:11" ht="25.5" x14ac:dyDescent="0.2">
      <c r="A44" s="22" t="s">
        <v>105</v>
      </c>
      <c r="B44" s="23" t="s">
        <v>106</v>
      </c>
      <c r="C44" s="27">
        <f>13384539.59-13384539.59</f>
        <v>0</v>
      </c>
      <c r="D44" s="27">
        <v>0</v>
      </c>
      <c r="E44" s="13">
        <f>C44+D44</f>
        <v>0</v>
      </c>
      <c r="F44" s="27">
        <v>13139139.32</v>
      </c>
      <c r="G44" s="27">
        <v>0</v>
      </c>
      <c r="H44" s="13">
        <f>F44+G44</f>
        <v>13139139.32</v>
      </c>
      <c r="I44" s="27">
        <v>12893739.050000001</v>
      </c>
      <c r="J44" s="27">
        <v>0</v>
      </c>
      <c r="K44" s="13">
        <f>I44+J44</f>
        <v>12893739.050000001</v>
      </c>
    </row>
    <row r="45" spans="1:11" ht="14.45" customHeight="1" x14ac:dyDescent="0.2">
      <c r="A45" s="24" t="s">
        <v>0</v>
      </c>
      <c r="B45" s="25" t="s">
        <v>60</v>
      </c>
      <c r="C45" s="15">
        <f>C46+C53+C55+C57</f>
        <v>424587385.14999998</v>
      </c>
      <c r="D45" s="15">
        <f>D46+D53+D55+D57</f>
        <v>-3975207.8700000006</v>
      </c>
      <c r="E45" s="15">
        <f>E46+E53+E55+E57</f>
        <v>420612177.27999997</v>
      </c>
      <c r="F45" s="15">
        <f t="shared" ref="F45:I45" si="34">F46+F53+F55+F57</f>
        <v>0</v>
      </c>
      <c r="G45" s="15">
        <f>G46+G53+G55+G57</f>
        <v>0</v>
      </c>
      <c r="H45" s="15">
        <f>H46+H53+H55+H57</f>
        <v>0</v>
      </c>
      <c r="I45" s="15">
        <f t="shared" si="34"/>
        <v>0</v>
      </c>
      <c r="J45" s="15">
        <f>J46+J53+J55+J57</f>
        <v>0</v>
      </c>
      <c r="K45" s="15">
        <f>K46+K53+K55+K57</f>
        <v>0</v>
      </c>
    </row>
    <row r="46" spans="1:11" ht="25.5" x14ac:dyDescent="0.2">
      <c r="A46" s="24" t="s">
        <v>61</v>
      </c>
      <c r="B46" s="25" t="s">
        <v>62</v>
      </c>
      <c r="C46" s="12">
        <f t="shared" ref="C46:I46" si="35">C47+C49+C50+C51+C48</f>
        <v>89587385.150000006</v>
      </c>
      <c r="D46" s="12">
        <f t="shared" ref="D46" si="36">D47+D49+D50+D51+D48</f>
        <v>0</v>
      </c>
      <c r="E46" s="12">
        <f t="shared" ref="E46" si="37">E47+E49+E50+E51+E48</f>
        <v>89587385.150000006</v>
      </c>
      <c r="F46" s="12">
        <f t="shared" si="35"/>
        <v>0</v>
      </c>
      <c r="G46" s="12">
        <f t="shared" si="35"/>
        <v>0</v>
      </c>
      <c r="H46" s="12">
        <f t="shared" si="35"/>
        <v>0</v>
      </c>
      <c r="I46" s="12">
        <f t="shared" si="35"/>
        <v>0</v>
      </c>
      <c r="J46" s="12">
        <f t="shared" ref="J46:K46" si="38">J47+J49+J50+J51+J48</f>
        <v>0</v>
      </c>
      <c r="K46" s="12">
        <f t="shared" si="38"/>
        <v>0</v>
      </c>
    </row>
    <row r="47" spans="1:11" ht="24.75" hidden="1" customHeight="1" outlineLevel="1" x14ac:dyDescent="0.2">
      <c r="A47" s="8" t="s">
        <v>85</v>
      </c>
      <c r="B47" s="9" t="s">
        <v>84</v>
      </c>
      <c r="C47" s="17"/>
      <c r="D47" s="17"/>
      <c r="E47" s="17"/>
      <c r="F47" s="11"/>
      <c r="G47" s="17"/>
      <c r="H47" s="17"/>
      <c r="I47" s="11"/>
      <c r="J47" s="17"/>
      <c r="K47" s="17"/>
    </row>
    <row r="48" spans="1:11" ht="18.75" customHeight="1" collapsed="1" x14ac:dyDescent="0.2">
      <c r="A48" s="8" t="s">
        <v>82</v>
      </c>
      <c r="B48" s="9" t="s">
        <v>83</v>
      </c>
      <c r="C48" s="17">
        <f>4500000+40000000</f>
        <v>44500000</v>
      </c>
      <c r="D48" s="17">
        <v>0</v>
      </c>
      <c r="E48" s="13">
        <f>C48+D48</f>
        <v>44500000</v>
      </c>
      <c r="F48" s="11">
        <v>0</v>
      </c>
      <c r="G48" s="17">
        <v>0</v>
      </c>
      <c r="H48" s="13">
        <f>F48+G48</f>
        <v>0</v>
      </c>
      <c r="I48" s="11">
        <v>0</v>
      </c>
      <c r="J48" s="17">
        <v>0</v>
      </c>
      <c r="K48" s="13">
        <f>I48+J48</f>
        <v>0</v>
      </c>
    </row>
    <row r="49" spans="1:11" ht="24.75" hidden="1" customHeight="1" outlineLevel="1" x14ac:dyDescent="0.2">
      <c r="A49" s="8" t="s">
        <v>86</v>
      </c>
      <c r="B49" s="9" t="s">
        <v>87</v>
      </c>
      <c r="C49" s="17"/>
      <c r="D49" s="17"/>
      <c r="E49" s="17"/>
      <c r="F49" s="11"/>
      <c r="G49" s="17"/>
      <c r="H49" s="17"/>
      <c r="I49" s="11"/>
      <c r="J49" s="17"/>
      <c r="K49" s="17"/>
    </row>
    <row r="50" spans="1:11" ht="27.75" customHeight="1" collapsed="1" x14ac:dyDescent="0.2">
      <c r="A50" s="20" t="s">
        <v>63</v>
      </c>
      <c r="B50" s="21" t="s">
        <v>64</v>
      </c>
      <c r="C50" s="13">
        <f>20000000+3143065.15+4196000+660000+15000000</f>
        <v>42999065.149999999</v>
      </c>
      <c r="D50" s="13">
        <v>0</v>
      </c>
      <c r="E50" s="13">
        <f>C50+D50</f>
        <v>42999065.149999999</v>
      </c>
      <c r="F50" s="11">
        <v>0</v>
      </c>
      <c r="G50" s="13">
        <v>0</v>
      </c>
      <c r="H50" s="13">
        <f>F50+G50</f>
        <v>0</v>
      </c>
      <c r="I50" s="11">
        <v>0</v>
      </c>
      <c r="J50" s="13">
        <v>0</v>
      </c>
      <c r="K50" s="13">
        <f>I50+J50</f>
        <v>0</v>
      </c>
    </row>
    <row r="51" spans="1:11" ht="14.25" customHeight="1" x14ac:dyDescent="0.2">
      <c r="A51" s="24" t="s">
        <v>65</v>
      </c>
      <c r="B51" s="25" t="s">
        <v>66</v>
      </c>
      <c r="C51" s="12">
        <f t="shared" ref="C51:K51" si="39">C52</f>
        <v>2088320</v>
      </c>
      <c r="D51" s="12">
        <f t="shared" si="39"/>
        <v>0</v>
      </c>
      <c r="E51" s="12">
        <f t="shared" si="39"/>
        <v>2088320</v>
      </c>
      <c r="F51" s="12">
        <f t="shared" si="39"/>
        <v>0</v>
      </c>
      <c r="G51" s="12">
        <f t="shared" si="39"/>
        <v>0</v>
      </c>
      <c r="H51" s="12">
        <f t="shared" si="39"/>
        <v>0</v>
      </c>
      <c r="I51" s="12">
        <f t="shared" si="39"/>
        <v>0</v>
      </c>
      <c r="J51" s="12">
        <f t="shared" si="39"/>
        <v>0</v>
      </c>
      <c r="K51" s="12">
        <f t="shared" si="39"/>
        <v>0</v>
      </c>
    </row>
    <row r="52" spans="1:11" ht="25.5" x14ac:dyDescent="0.2">
      <c r="A52" s="20" t="s">
        <v>67</v>
      </c>
      <c r="B52" s="21" t="s">
        <v>68</v>
      </c>
      <c r="C52" s="13">
        <v>2088320</v>
      </c>
      <c r="D52" s="13">
        <v>0</v>
      </c>
      <c r="E52" s="13">
        <f>C52+D52</f>
        <v>2088320</v>
      </c>
      <c r="F52" s="11">
        <v>0</v>
      </c>
      <c r="G52" s="13">
        <v>0</v>
      </c>
      <c r="H52" s="13">
        <f>F52+G52</f>
        <v>0</v>
      </c>
      <c r="I52" s="11">
        <v>0</v>
      </c>
      <c r="J52" s="13">
        <v>0</v>
      </c>
      <c r="K52" s="13">
        <f>I52+J52</f>
        <v>0</v>
      </c>
    </row>
    <row r="53" spans="1:11" ht="15" customHeight="1" x14ac:dyDescent="0.2">
      <c r="A53" s="24" t="s">
        <v>69</v>
      </c>
      <c r="B53" s="25" t="s">
        <v>70</v>
      </c>
      <c r="C53" s="12">
        <f>C54</f>
        <v>335000000</v>
      </c>
      <c r="D53" s="12">
        <f>D54</f>
        <v>0</v>
      </c>
      <c r="E53" s="12">
        <f>E54</f>
        <v>335000000</v>
      </c>
      <c r="F53" s="12">
        <f t="shared" ref="F53:I53" si="40">F54</f>
        <v>0</v>
      </c>
      <c r="G53" s="12">
        <f>G54</f>
        <v>0</v>
      </c>
      <c r="H53" s="12">
        <f>H54</f>
        <v>0</v>
      </c>
      <c r="I53" s="12">
        <f t="shared" si="40"/>
        <v>0</v>
      </c>
      <c r="J53" s="12">
        <f>J54</f>
        <v>0</v>
      </c>
      <c r="K53" s="12">
        <f>K54</f>
        <v>0</v>
      </c>
    </row>
    <row r="54" spans="1:11" ht="15" customHeight="1" x14ac:dyDescent="0.2">
      <c r="A54" s="20" t="s">
        <v>72</v>
      </c>
      <c r="B54" s="21" t="s">
        <v>71</v>
      </c>
      <c r="C54" s="13">
        <f>15000000+20000000+300000000</f>
        <v>335000000</v>
      </c>
      <c r="D54" s="13">
        <v>0</v>
      </c>
      <c r="E54" s="13">
        <f>C54+D54</f>
        <v>335000000</v>
      </c>
      <c r="F54" s="11">
        <v>0</v>
      </c>
      <c r="G54" s="13">
        <v>0</v>
      </c>
      <c r="H54" s="13">
        <f>F54+G54</f>
        <v>0</v>
      </c>
      <c r="I54" s="11">
        <v>0</v>
      </c>
      <c r="J54" s="13">
        <v>0</v>
      </c>
      <c r="K54" s="13">
        <f>I54+J54</f>
        <v>0</v>
      </c>
    </row>
    <row r="55" spans="1:11" ht="44.25" hidden="1" customHeight="1" outlineLevel="1" x14ac:dyDescent="0.2">
      <c r="A55" s="5" t="s">
        <v>78</v>
      </c>
      <c r="B55" s="6" t="s">
        <v>79</v>
      </c>
      <c r="C55" s="18"/>
      <c r="D55" s="18"/>
      <c r="E55" s="18"/>
      <c r="F55" s="11"/>
      <c r="G55" s="18"/>
      <c r="H55" s="18"/>
      <c r="I55" s="11"/>
      <c r="J55" s="18"/>
      <c r="K55" s="18"/>
    </row>
    <row r="56" spans="1:11" ht="25.5" hidden="1" outlineLevel="1" x14ac:dyDescent="0.2">
      <c r="A56" s="3" t="s">
        <v>80</v>
      </c>
      <c r="B56" s="4" t="s">
        <v>81</v>
      </c>
      <c r="C56" s="19"/>
      <c r="D56" s="19"/>
      <c r="E56" s="19"/>
      <c r="F56" s="11"/>
      <c r="G56" s="19"/>
      <c r="H56" s="19"/>
      <c r="I56" s="11"/>
      <c r="J56" s="19"/>
      <c r="K56" s="19"/>
    </row>
    <row r="57" spans="1:11" ht="24" collapsed="1" x14ac:dyDescent="0.2">
      <c r="A57" s="2" t="s">
        <v>74</v>
      </c>
      <c r="B57" s="7" t="s">
        <v>75</v>
      </c>
      <c r="C57" s="18">
        <f>C58</f>
        <v>0</v>
      </c>
      <c r="D57" s="18">
        <f t="shared" ref="D57:E57" si="41">D58</f>
        <v>-3975207.8700000006</v>
      </c>
      <c r="E57" s="18">
        <f t="shared" si="41"/>
        <v>-3975207.8700000006</v>
      </c>
      <c r="F57" s="18">
        <f>F58</f>
        <v>0</v>
      </c>
      <c r="G57" s="18">
        <f t="shared" ref="G57" si="42">G58</f>
        <v>0</v>
      </c>
      <c r="H57" s="18">
        <f t="shared" ref="H57:I57" si="43">H58</f>
        <v>0</v>
      </c>
      <c r="I57" s="18">
        <f t="shared" si="43"/>
        <v>0</v>
      </c>
      <c r="J57" s="18">
        <f t="shared" ref="J57" si="44">J58</f>
        <v>0</v>
      </c>
      <c r="K57" s="18">
        <f t="shared" ref="K57" si="45">K58</f>
        <v>0</v>
      </c>
    </row>
    <row r="58" spans="1:11" ht="25.5" x14ac:dyDescent="0.2">
      <c r="A58" s="3" t="s">
        <v>76</v>
      </c>
      <c r="B58" s="4" t="s">
        <v>77</v>
      </c>
      <c r="C58" s="19">
        <v>0</v>
      </c>
      <c r="D58" s="19">
        <f>-8031434.86+3064745.37+665533.94+325947.68</f>
        <v>-3975207.8700000006</v>
      </c>
      <c r="E58" s="19">
        <f>C58+D58</f>
        <v>-3975207.8700000006</v>
      </c>
      <c r="F58" s="19">
        <v>0</v>
      </c>
      <c r="G58" s="19">
        <v>0</v>
      </c>
      <c r="H58" s="19">
        <f>F58+G58</f>
        <v>0</v>
      </c>
      <c r="I58" s="11">
        <v>0</v>
      </c>
      <c r="J58" s="19">
        <v>0</v>
      </c>
      <c r="K58" s="19">
        <f>I58+J58</f>
        <v>0</v>
      </c>
    </row>
    <row r="59" spans="1:11" ht="19.5" customHeight="1" x14ac:dyDescent="0.2">
      <c r="A59" s="48" t="s">
        <v>73</v>
      </c>
      <c r="B59" s="48"/>
      <c r="C59" s="29">
        <f t="shared" ref="C59:K59" si="46">C5+C45</f>
        <v>962897591.26999998</v>
      </c>
      <c r="D59" s="29">
        <f t="shared" si="46"/>
        <v>-3991845.1500000004</v>
      </c>
      <c r="E59" s="29">
        <f t="shared" si="46"/>
        <v>958905746.12</v>
      </c>
      <c r="F59" s="29">
        <f t="shared" si="46"/>
        <v>567276803.91000009</v>
      </c>
      <c r="G59" s="29">
        <f t="shared" si="46"/>
        <v>-61102.989999999991</v>
      </c>
      <c r="H59" s="29">
        <f t="shared" si="46"/>
        <v>567215700.92000008</v>
      </c>
      <c r="I59" s="29">
        <f t="shared" si="46"/>
        <v>585204403.63</v>
      </c>
      <c r="J59" s="29">
        <f t="shared" si="46"/>
        <v>-23742.980000000003</v>
      </c>
      <c r="K59" s="29">
        <f t="shared" si="46"/>
        <v>585180660.64999998</v>
      </c>
    </row>
    <row r="60" spans="1:11" ht="18" customHeight="1" x14ac:dyDescent="0.2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4.45" hidden="1" customHeight="1" outlineLevel="1" x14ac:dyDescent="0.2">
      <c r="A61" s="32"/>
      <c r="B61" s="32"/>
      <c r="C61" s="33"/>
      <c r="D61" s="33"/>
      <c r="E61" s="45">
        <v>2021</v>
      </c>
      <c r="F61" s="43"/>
      <c r="G61" s="43"/>
      <c r="H61" s="45">
        <v>2022</v>
      </c>
      <c r="I61" s="43"/>
      <c r="J61" s="44"/>
      <c r="K61" s="45">
        <v>2023</v>
      </c>
    </row>
    <row r="62" spans="1:11" hidden="1" outlineLevel="1" x14ac:dyDescent="0.2">
      <c r="E62" s="41">
        <f>E59-E63</f>
        <v>0</v>
      </c>
      <c r="H62" s="41">
        <f>H59-H63</f>
        <v>0</v>
      </c>
      <c r="K62" s="41">
        <f>K59-K63</f>
        <v>0</v>
      </c>
    </row>
    <row r="63" spans="1:11" ht="15" hidden="1" outlineLevel="1" x14ac:dyDescent="0.2">
      <c r="D63" s="40" t="s">
        <v>126</v>
      </c>
      <c r="E63" s="42">
        <v>958905746.12</v>
      </c>
      <c r="F63" s="42"/>
      <c r="G63" s="42"/>
      <c r="H63" s="42">
        <v>567215700.91999996</v>
      </c>
      <c r="I63" s="42"/>
      <c r="J63" s="42"/>
      <c r="K63" s="42">
        <v>585180660.64999998</v>
      </c>
    </row>
    <row r="64" spans="1:11" ht="15" hidden="1" outlineLevel="1" x14ac:dyDescent="0.2">
      <c r="D64" s="40" t="s">
        <v>127</v>
      </c>
      <c r="E64" s="46">
        <v>1073828567.05</v>
      </c>
      <c r="F64" s="42"/>
      <c r="G64" s="42"/>
      <c r="H64" s="46">
        <v>567867692.80999994</v>
      </c>
      <c r="I64" s="42"/>
      <c r="J64" s="42"/>
      <c r="K64" s="46">
        <v>585204403.63</v>
      </c>
    </row>
    <row r="65" spans="4:11" ht="15" hidden="1" outlineLevel="1" x14ac:dyDescent="0.2">
      <c r="D65" s="40" t="s">
        <v>128</v>
      </c>
      <c r="E65" s="46">
        <f>E63-E64</f>
        <v>-114922820.92999995</v>
      </c>
      <c r="F65" s="46"/>
      <c r="G65" s="46"/>
      <c r="H65" s="46">
        <f>H63-H64</f>
        <v>-651991.88999998569</v>
      </c>
      <c r="I65" s="46"/>
      <c r="J65" s="46"/>
      <c r="K65" s="46">
        <f>K63-K64</f>
        <v>-23742.980000019073</v>
      </c>
    </row>
    <row r="66" spans="4:11" hidden="1" outlineLevel="1" x14ac:dyDescent="0.2">
      <c r="E66" s="47"/>
      <c r="F66" s="47"/>
      <c r="G66" s="47"/>
      <c r="H66" s="47"/>
      <c r="I66" s="47"/>
      <c r="J66" s="47"/>
      <c r="K66" s="47"/>
    </row>
    <row r="67" spans="4:11" collapsed="1" x14ac:dyDescent="0.2"/>
  </sheetData>
  <mergeCells count="3">
    <mergeCell ref="A59:B59"/>
    <mergeCell ref="A1:K1"/>
    <mergeCell ref="A2:K2"/>
  </mergeCells>
  <phoneticPr fontId="9" type="noConversion"/>
  <pageMargins left="0.70866141732283461" right="0.70866141732283461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2021-03-10T07:38:50Z</dcterms:modified>
</cp:coreProperties>
</file>