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6B30D53E-0D93-4D68-95FF-CD16C52958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 " sheetId="1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E73" i="1" l="1"/>
  <c r="F73" i="1" s="1"/>
  <c r="E72" i="1"/>
  <c r="F72" i="1" s="1"/>
  <c r="E71" i="1"/>
  <c r="F71" i="1" s="1"/>
  <c r="B71" i="1"/>
  <c r="E70" i="1"/>
  <c r="F70" i="1" s="1"/>
  <c r="B70" i="1"/>
  <c r="E69" i="1"/>
  <c r="F69" i="1" s="1"/>
  <c r="B69" i="1"/>
  <c r="E68" i="1"/>
  <c r="F68" i="1" s="1"/>
  <c r="E67" i="1"/>
  <c r="F67" i="1" s="1"/>
  <c r="E66" i="1"/>
  <c r="F66" i="1" s="1"/>
  <c r="E65" i="1"/>
  <c r="F65" i="1" s="1"/>
  <c r="F64" i="1"/>
  <c r="E64" i="1"/>
  <c r="E63" i="1"/>
  <c r="F63" i="1" s="1"/>
  <c r="E62" i="1"/>
  <c r="F62" i="1" s="1"/>
  <c r="E61" i="1"/>
  <c r="F61" i="1" s="1"/>
  <c r="E60" i="1"/>
  <c r="F60" i="1" s="1"/>
  <c r="E59" i="1"/>
  <c r="F59" i="1" s="1"/>
  <c r="F58" i="1"/>
  <c r="E58" i="1"/>
  <c r="E57" i="1"/>
  <c r="F57" i="1" s="1"/>
  <c r="E56" i="1"/>
  <c r="F56" i="1" s="1"/>
  <c r="E55" i="1"/>
  <c r="F55" i="1" s="1"/>
  <c r="B55" i="1"/>
  <c r="F54" i="1"/>
  <c r="E54" i="1"/>
  <c r="B54" i="1"/>
  <c r="F53" i="1"/>
  <c r="E53" i="1"/>
  <c r="B53" i="1"/>
  <c r="F52" i="1"/>
  <c r="E52" i="1"/>
  <c r="E51" i="1"/>
  <c r="F51" i="1" s="1"/>
  <c r="E50" i="1"/>
  <c r="F50" i="1" s="1"/>
  <c r="B50" i="1"/>
  <c r="E49" i="1"/>
  <c r="F49" i="1" s="1"/>
  <c r="B49" i="1"/>
  <c r="E48" i="1"/>
  <c r="F48" i="1" s="1"/>
  <c r="F47" i="1"/>
  <c r="E47" i="1"/>
  <c r="E46" i="1"/>
  <c r="F46" i="1" s="1"/>
  <c r="E45" i="1"/>
  <c r="F45" i="1" s="1"/>
  <c r="F44" i="1"/>
  <c r="E44" i="1"/>
  <c r="E43" i="1"/>
  <c r="F43" i="1" s="1"/>
  <c r="E42" i="1"/>
  <c r="F42" i="1" s="1"/>
  <c r="F41" i="1"/>
  <c r="E41" i="1"/>
  <c r="E40" i="1"/>
  <c r="F40" i="1" s="1"/>
  <c r="E39" i="1"/>
  <c r="F39" i="1" s="1"/>
  <c r="F38" i="1"/>
  <c r="E38" i="1"/>
  <c r="E37" i="1"/>
  <c r="F37" i="1" s="1"/>
  <c r="E36" i="1"/>
  <c r="F36" i="1" s="1"/>
  <c r="F35" i="1"/>
  <c r="E35" i="1"/>
  <c r="E34" i="1"/>
  <c r="F34" i="1" s="1"/>
  <c r="E33" i="1"/>
  <c r="F33" i="1" s="1"/>
  <c r="F32" i="1"/>
  <c r="E32" i="1"/>
  <c r="B32" i="1"/>
  <c r="E31" i="1"/>
  <c r="F31" i="1" s="1"/>
  <c r="B31" i="1"/>
  <c r="E30" i="1"/>
  <c r="F30" i="1" s="1"/>
  <c r="B30" i="1"/>
  <c r="E29" i="1"/>
  <c r="F29" i="1" s="1"/>
  <c r="B29" i="1"/>
  <c r="F28" i="1"/>
  <c r="E28" i="1"/>
  <c r="B28" i="1"/>
  <c r="F27" i="1"/>
  <c r="E27" i="1"/>
  <c r="B27" i="1"/>
  <c r="E26" i="1"/>
  <c r="F26" i="1" s="1"/>
  <c r="B26" i="1"/>
  <c r="E25" i="1"/>
  <c r="F25" i="1" s="1"/>
  <c r="B25" i="1"/>
  <c r="F24" i="1"/>
  <c r="E24" i="1"/>
  <c r="B24" i="1"/>
  <c r="F23" i="1"/>
  <c r="E23" i="1"/>
  <c r="B23" i="1"/>
  <c r="E22" i="1"/>
  <c r="F22" i="1" s="1"/>
  <c r="B22" i="1"/>
  <c r="E21" i="1"/>
  <c r="F21" i="1" s="1"/>
  <c r="E20" i="1"/>
  <c r="F20" i="1" s="1"/>
  <c r="E19" i="1"/>
  <c r="F19" i="1" s="1"/>
  <c r="E18" i="1"/>
  <c r="F18" i="1" s="1"/>
  <c r="F17" i="1"/>
  <c r="E17" i="1"/>
  <c r="E16" i="1"/>
  <c r="F16" i="1" s="1"/>
  <c r="E15" i="1"/>
  <c r="F15" i="1" s="1"/>
  <c r="E14" i="1"/>
  <c r="F14" i="1" s="1"/>
  <c r="E13" i="1"/>
  <c r="F13" i="1" s="1"/>
  <c r="E12" i="1"/>
  <c r="F12" i="1" s="1"/>
  <c r="F11" i="1"/>
  <c r="E11" i="1"/>
  <c r="E10" i="1"/>
  <c r="F10" i="1" s="1"/>
</calcChain>
</file>

<file path=xl/sharedStrings.xml><?xml version="1.0" encoding="utf-8"?>
<sst xmlns="http://schemas.openxmlformats.org/spreadsheetml/2006/main" count="121" uniqueCount="65">
  <si>
    <t>Приложение</t>
  </si>
  <si>
    <t>к Постановлению городской</t>
  </si>
  <si>
    <t>Администрации</t>
  </si>
  <si>
    <t>Норматив финансовых затрат на содержание автомобильных дорог местного значения, площадей, тротуаров финансируемых за счет средств бюджета МО "Город Мирный"</t>
  </si>
  <si>
    <t>№ п/п</t>
  </si>
  <si>
    <t>Наименование и краткая характеристика продукции, товара, работ, услуг</t>
  </si>
  <si>
    <t>Ед.изм.</t>
  </si>
  <si>
    <t>Действующий норматив финансовых затрат (без учета НДС), руб.</t>
  </si>
  <si>
    <t>Вводимый норматив финансовых затрат (без учета НДС), руб.</t>
  </si>
  <si>
    <t>Коэффициент повышения действующей цены</t>
  </si>
  <si>
    <t>Очистка водоотводных канав и кюветов от мусора, грязи и ила вручную при заполнении их объемов до 50%</t>
  </si>
  <si>
    <t>п.м</t>
  </si>
  <si>
    <t>Очистка водоотводных канав и кюветов от мусора, грязи и ила вручную при заполнении их объема свыше 50%</t>
  </si>
  <si>
    <t>Подметание территории от пыли и мусора вручную (подметание территории, уборка и транспортировка мусора в установленное место на расстоянии до 50м)</t>
  </si>
  <si>
    <t>кв.м.</t>
  </si>
  <si>
    <t>Очистка территории от грязи вручную (снятие лопатой, движком или скребком грязи с дорожного покрытия с укладкой её в кучи и последующей транспортировкой в установленное место на расстоянии до 50м: подметание вручную участков, недоступных для уборки машиной; сметание мусора на полосу механизированной уборки)</t>
  </si>
  <si>
    <t>Очистка территории от случайного мусора (уборка мусора, транспортировка его в установленное место на расстоянии до 100м)</t>
  </si>
  <si>
    <t>Очистка урн от мусора (вытряхнуть или выбрать мусор из урны и отнести на кучу)</t>
  </si>
  <si>
    <t>шт.</t>
  </si>
  <si>
    <t>Очистка территории от случайного мусора на склонах и в канавах вручную (уборка мусора, транспортировка его в установленное место на расстоянии до 100м)</t>
  </si>
  <si>
    <t>Откидывание и разравнивание грунта при очистке засоренных лотков (грунт 3 группы)</t>
  </si>
  <si>
    <t>куб.м.</t>
  </si>
  <si>
    <t>Погрузка случайного мусора в автосамосвалы</t>
  </si>
  <si>
    <t>т.</t>
  </si>
  <si>
    <t>Очистка проезжей части на мосту на ширине 1м вдоль тротуаров от грязи и посторонних предметов</t>
  </si>
  <si>
    <t>Очистка лестничных сходов от грязи и мусора</t>
  </si>
  <si>
    <t>Скашивание травы вручную на обочинах и разделительной полосе</t>
  </si>
  <si>
    <t>Побелка бордюрного камня побелкой (с учетом мойки)</t>
  </si>
  <si>
    <t>Побелка бордюрного камня краской (с учетом мойки)</t>
  </si>
  <si>
    <t>Очистка бордюрного камня от грязи вручную</t>
  </si>
  <si>
    <t>Очистка тротуара от грязи вручную</t>
  </si>
  <si>
    <t xml:space="preserve">Промывка скамеек, памятников после зимы </t>
  </si>
  <si>
    <t>Промывка скульптур водой под напором из шланга</t>
  </si>
  <si>
    <t>Выкашивание травы вручнуб (прополка)</t>
  </si>
  <si>
    <t>Ремонтное профилирование грунтовых дорог автогрейдером при ширине до 7 м</t>
  </si>
  <si>
    <t>Механическое подметание проезжей части улиц и площадей (наполнение бака водой, подметание территории с увлажнением, выгрузка смета из бункера) (базовое шасси МАЗ-КО-326)</t>
  </si>
  <si>
    <t>Механическое подметание тротуаров, перекрестков и съездов (наполнение бака водой, подметание территории с увлажнением, выгрузка смета из бункера) (базовое шасси трактор)</t>
  </si>
  <si>
    <t>Механическая мойка проезжей части (ширина мойки 8м)(наполнение цистерны водой, мойка проезжей части) (базовое шасси КамАЗ-КО 829Б)</t>
  </si>
  <si>
    <t>Механическая поливка улиц и площадей (наполнение цистерны водой, поливка проезжей части) (базовое шасси КамАЗ-КО 829Б)</t>
  </si>
  <si>
    <t>Мойка территории с помощью шланга (снять шланг с поливо-моечной машины, вымыть территорию из шланга, убрать шланг)</t>
  </si>
  <si>
    <t>Очистка водоотводных лотков и быстротоков из шланга под давлением</t>
  </si>
  <si>
    <t>Устранение повреждений, быстротоков, лотков</t>
  </si>
  <si>
    <t>Очистка и мойка сигнальных столбиков и тумб</t>
  </si>
  <si>
    <t>Подметание свежевыпавшего снега толщиной слоя до 2 см. со сгребанием в кучу или валы (вручную)</t>
  </si>
  <si>
    <t>Посыпка территорий противогололедными материалами (вручную)</t>
  </si>
  <si>
    <t>Сдвигание свежевыпавшего снега толщиной слоя свыше 2 см вручную</t>
  </si>
  <si>
    <t>Очистка территории от наледи и льда (скалывание наледи, сгребание скола в  валы или кучи толщиной до 2 см)</t>
  </si>
  <si>
    <t>Очистка территории от наледи и льда (скалывание наледи, сгребание скола в  валы или кучи толщиной более 2 см)</t>
  </si>
  <si>
    <t>Подметание свежевыпавшего снега толщиной слоя до 2 см. с помощью навесной щетки (базовое шасси КамАЗ-КО 829Б)</t>
  </si>
  <si>
    <t>Подметание свежевыпавшего снега толщиной слоя до 2 см. с помощью навесной щетки (базовое шасси МТЗ-82)</t>
  </si>
  <si>
    <t>Сдвигание свежевыпавшего снега толщиной слоя свыше 2 см в валы или кучи с помощью плуга с одновременным подметанием щеткой (базовое шасси КамАЗ-КО 829Б)</t>
  </si>
  <si>
    <t>Удаление снежных накатов и наледи на поверхности автогрейдером</t>
  </si>
  <si>
    <t>Сгребание снега с формированием снежного вала автогрейдером</t>
  </si>
  <si>
    <t>км.</t>
  </si>
  <si>
    <t>Погрузка снега снегопогрузчиком (установка погрузчика у снежного вала, погрузка снега или скола в автосамосвалы, переезд от вала к валу в пределах рабочей зоны) (емкость кузова более 6м3)</t>
  </si>
  <si>
    <t>1 машина</t>
  </si>
  <si>
    <t>Вывоз снега, льда и др.мусора автосамосвалами, простой автосамосвалов, при механизированной погрузке</t>
  </si>
  <si>
    <t>1 т</t>
  </si>
  <si>
    <t>Посыпка территорий противогололедными материалами (проезд до места заправка на расстоянии 1 км; загрузка бункера противогололедными материалами; посыпка территорий с помощью пескаразбрасывающего устройства) (базовое шасси КамАЗ-КО 829Б)</t>
  </si>
  <si>
    <t>Работа комплекса (срезание наката центральной части (осевой накат); очистка снега с бордюрных камней на проезжую часть; сдвигание снега от обочины к центру; зачистка проездов и остановок от снега к центру проезжей части; сгребание снега в кучу; погрузка и вывоз снега)</t>
  </si>
  <si>
    <t>Сгребание свежевыпавшего снега толщиной слоя свыше 2см плугом с одновременным подметанием щеткой при высоте валов более 03м базовое шасси трактор</t>
  </si>
  <si>
    <t>Техническое обслуживание светофорного объекта ежемесячное (без стоимости материалов)</t>
  </si>
  <si>
    <t>Техническое обслуживание плоского дорожного знака со световозвращающей поверхностью ежемесячноесветофорного объекта ежемесячное (без стоимости материалов)</t>
  </si>
  <si>
    <t>________________________________________________________</t>
  </si>
  <si>
    <t>от "09" 02 2023г. № 126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</si>
</sst>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2" fontId="1" fillId="0" borderId="0" xfId="0" applyNumberFormat="1" applyFont="1"/>
    <xf numFmtId="0" fontId="3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95;&#1077;&#1090;%20&#1085;&#1086;&#1088;&#1084;&#1072;&#1090;&#1080;&#1074;&#1072;%20&#1087;&#1086;%20&#1089;&#1086;&#1076;.&#1076;&#1086;&#1088;&#1086;&#1075;%20&#1087;&#1083;&#1086;&#1097;&#1072;&#1076;&#1077;&#1081;,%20&#1089;&#1074;.&#1086;&#1073;&#1098;&#1077;&#1082;&#1090;&#1086;&#1074;%20&#1080;%20&#1076;&#1086;&#1088;.&#1079;&#1085;&#1072;&#1082;&#1086;&#1074;%20(202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площадей"/>
      <sheetName val="Перечень дорог 2013"/>
      <sheetName val="Мат."/>
      <sheetName val="Расчет 2022-23"/>
      <sheetName val="2022"/>
      <sheetName val="Индекс 2022-23"/>
      <sheetName val="свод 22"/>
      <sheetName val="Комп.уборка"/>
      <sheetName val="Грейдерование"/>
      <sheetName val="Лист1"/>
    </sheetNames>
    <sheetDataSet>
      <sheetData sheetId="0"/>
      <sheetData sheetId="1"/>
      <sheetData sheetId="2"/>
      <sheetData sheetId="3">
        <row r="6">
          <cell r="AA6">
            <v>65.154710963733834</v>
          </cell>
        </row>
        <row r="7">
          <cell r="AA7">
            <v>1.5261895442220563</v>
          </cell>
        </row>
        <row r="8">
          <cell r="AA8">
            <v>0.90463821206906947</v>
          </cell>
        </row>
        <row r="9">
          <cell r="AA9">
            <v>2.1672216910310653</v>
          </cell>
        </row>
        <row r="10">
          <cell r="AA10">
            <v>2.4150726308030031</v>
          </cell>
        </row>
        <row r="11">
          <cell r="AA11">
            <v>4.8704619859976006</v>
          </cell>
        </row>
        <row r="12">
          <cell r="AA12">
            <v>73.215640346322289</v>
          </cell>
        </row>
        <row r="13">
          <cell r="AA13">
            <v>1.8801053323500037</v>
          </cell>
        </row>
        <row r="14">
          <cell r="AA14">
            <v>967.169570006973</v>
          </cell>
        </row>
        <row r="15">
          <cell r="AA15">
            <v>705.03949963125137</v>
          </cell>
        </row>
        <row r="16">
          <cell r="AA16">
            <v>17.174039093581765</v>
          </cell>
        </row>
        <row r="17">
          <cell r="AA17">
            <v>6.5080569196730904</v>
          </cell>
        </row>
        <row r="18">
          <cell r="AA18">
            <v>2.5309110243173136</v>
          </cell>
        </row>
        <row r="19">
          <cell r="B19" t="str">
            <v>Очистка автобусных остановок, площадок отдыха и стоянок автомобилей от пыли и мусора вручную</v>
          </cell>
          <cell r="AA19">
            <v>9.9428647383894422</v>
          </cell>
        </row>
        <row r="20">
          <cell r="B20" t="str">
            <v>Очистка автобусных остановок, площадок отдыха и стоянок автомобилей от грязи вручную</v>
          </cell>
          <cell r="AA20">
            <v>17.174039093581765</v>
          </cell>
        </row>
        <row r="21">
          <cell r="B21" t="str">
            <v>Мойка урн механизированным способом</v>
          </cell>
          <cell r="AA21">
            <v>6.0200060869543384</v>
          </cell>
        </row>
        <row r="22">
          <cell r="B22" t="str">
            <v>Мойка урн вручную</v>
          </cell>
          <cell r="AA22">
            <v>9.3644242262307849</v>
          </cell>
        </row>
        <row r="23">
          <cell r="B23" t="str">
            <v>Ремонт скамеек</v>
          </cell>
          <cell r="AA23">
            <v>649.51261376882212</v>
          </cell>
        </row>
        <row r="24">
          <cell r="B24" t="str">
            <v>Очистка тротуаров от пыли и сухого мусора вручную</v>
          </cell>
          <cell r="AA24">
            <v>9.9428647383894422</v>
          </cell>
        </row>
        <row r="25">
          <cell r="C25" t="str">
            <v>Очистка площадок от снега (перекидывание снега и скола)</v>
          </cell>
          <cell r="AA25">
            <v>361.55871775961606</v>
          </cell>
        </row>
        <row r="26">
          <cell r="C26" t="str">
            <v>Очистка территорий с усовершенствованным покрытием от уплотненного снега (очистка территорий от уплотненного снега скребком, сгребание снега в валы или кучи)</v>
          </cell>
          <cell r="AA26">
            <v>34.076909148843818</v>
          </cell>
        </row>
        <row r="27">
          <cell r="C27" t="str">
            <v>Перекидывание снега и скола (перекидывание снега и скола на газоны и свободные участки территорий с последующим равномерным разбрасыванием)</v>
          </cell>
          <cell r="AA27">
            <v>361.55871775961606</v>
          </cell>
        </row>
        <row r="28">
          <cell r="B28" t="str">
            <v>Закрытие отверстий водопропускных труб осенью и открытие их весной</v>
          </cell>
          <cell r="AA28">
            <v>552.47699311875829</v>
          </cell>
        </row>
        <row r="29">
          <cell r="B29" t="str">
            <v>Очистка водопропускных труб от снега, льда, мусора и посторонних предметов</v>
          </cell>
          <cell r="AA29">
            <v>244.05213448774089</v>
          </cell>
        </row>
        <row r="30">
          <cell r="B30" t="str">
            <v>Выкашивание травы газонокосилкой (выкашивание травы с обслуживанием косилки во время работы)</v>
          </cell>
          <cell r="AA30">
            <v>3.4376532046928641</v>
          </cell>
        </row>
        <row r="31">
          <cell r="B31" t="str">
            <v>Откидывание и складирование травы на обрез (травы скошенной газонокосилкой) (сгребание скошенной травы граблями, относка травы на расстояние до 30м с укладкой в копны)</v>
          </cell>
          <cell r="AA31">
            <v>1.6270142299182726</v>
          </cell>
        </row>
        <row r="32">
          <cell r="B32" t="str">
            <v>Погрузка скошенной травы в автосамосвалы</v>
          </cell>
          <cell r="AA32">
            <v>1536.6245504783683</v>
          </cell>
        </row>
        <row r="33">
          <cell r="AA33">
            <v>130.23528016046473</v>
          </cell>
        </row>
        <row r="45">
          <cell r="AA45">
            <v>8.2813818088606048</v>
          </cell>
        </row>
        <row r="46">
          <cell r="AA46">
            <v>0.25604940453362846</v>
          </cell>
        </row>
        <row r="47">
          <cell r="AA47">
            <v>0.30469041139010061</v>
          </cell>
        </row>
        <row r="48">
          <cell r="AA48">
            <v>0.16293529504536802</v>
          </cell>
        </row>
        <row r="49">
          <cell r="AA49">
            <v>5.6123612099716239E-2</v>
          </cell>
        </row>
        <row r="51">
          <cell r="AA51">
            <v>88.955596800000023</v>
          </cell>
        </row>
        <row r="52">
          <cell r="AA52">
            <v>0.19621980131427139</v>
          </cell>
        </row>
        <row r="53">
          <cell r="AA53">
            <v>0.16689157071277891</v>
          </cell>
        </row>
        <row r="54">
          <cell r="AA54">
            <v>0.16159277755292939</v>
          </cell>
        </row>
        <row r="55">
          <cell r="AA55">
            <v>1.6863904774407048</v>
          </cell>
        </row>
        <row r="57">
          <cell r="AA57">
            <v>226.51376047128284</v>
          </cell>
        </row>
        <row r="58">
          <cell r="AA58">
            <v>0.33165980783989363</v>
          </cell>
        </row>
        <row r="59">
          <cell r="AA59">
            <v>14.910634330680697</v>
          </cell>
        </row>
        <row r="60">
          <cell r="AA60">
            <v>248.5507245628624</v>
          </cell>
        </row>
        <row r="61">
          <cell r="AA61">
            <v>3663.1009724704331</v>
          </cell>
        </row>
        <row r="62">
          <cell r="AA62">
            <v>365.81301351398326</v>
          </cell>
        </row>
        <row r="63">
          <cell r="B63" t="str">
            <v>Очистка барьерного ограждения от пыли и грязи водой</v>
          </cell>
          <cell r="AA63">
            <v>18.090677403521827</v>
          </cell>
        </row>
        <row r="64">
          <cell r="B64" t="str">
            <v>Механизированная уборка заездных карманов, площадок отдыха и стоянок автомобилей</v>
          </cell>
          <cell r="AA64">
            <v>1.3724512939260847</v>
          </cell>
        </row>
        <row r="65">
          <cell r="AA65">
            <v>589.34673209767163</v>
          </cell>
        </row>
        <row r="66">
          <cell r="C66" t="str">
            <v>Сгребание снега на перекрестках</v>
          </cell>
          <cell r="AA66">
            <v>0.20990431554163649</v>
          </cell>
        </row>
        <row r="67">
          <cell r="C67" t="str">
            <v>Круглосуточное дежурство механизированных бригад для уборки снега и борьбы с зимней скользкостью, патрульная снегоочистка</v>
          </cell>
          <cell r="AA67">
            <v>932.45955557919297</v>
          </cell>
        </row>
        <row r="68">
          <cell r="C68" t="str">
            <v>Борьба с наледями на автомобильных дорогах, в том числе у искусственных неровностей</v>
          </cell>
          <cell r="AA68">
            <v>5.0436321238358408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8"/>
  <sheetViews>
    <sheetView tabSelected="1" workbookViewId="0">
      <selection activeCell="B5" sqref="B5"/>
    </sheetView>
  </sheetViews>
  <sheetFormatPr defaultRowHeight="15.75" x14ac:dyDescent="0.25"/>
  <cols>
    <col min="1" max="1" width="4.5703125" style="1" customWidth="1"/>
    <col min="2" max="2" width="67.28515625" style="2" customWidth="1"/>
    <col min="3" max="3" width="10.5703125" style="2" customWidth="1"/>
    <col min="4" max="4" width="14.28515625" style="2" hidden="1" customWidth="1"/>
    <col min="5" max="5" width="25.140625" style="2" customWidth="1"/>
    <col min="6" max="6" width="15" style="2" hidden="1" customWidth="1"/>
    <col min="7" max="256" width="9.140625" style="2"/>
    <col min="257" max="257" width="4.5703125" style="2" customWidth="1"/>
    <col min="258" max="258" width="67.28515625" style="2" customWidth="1"/>
    <col min="259" max="259" width="10.5703125" style="2" customWidth="1"/>
    <col min="260" max="260" width="0" style="2" hidden="1" customWidth="1"/>
    <col min="261" max="261" width="25.140625" style="2" customWidth="1"/>
    <col min="262" max="262" width="0" style="2" hidden="1" customWidth="1"/>
    <col min="263" max="512" width="9.140625" style="2"/>
    <col min="513" max="513" width="4.5703125" style="2" customWidth="1"/>
    <col min="514" max="514" width="67.28515625" style="2" customWidth="1"/>
    <col min="515" max="515" width="10.5703125" style="2" customWidth="1"/>
    <col min="516" max="516" width="0" style="2" hidden="1" customWidth="1"/>
    <col min="517" max="517" width="25.140625" style="2" customWidth="1"/>
    <col min="518" max="518" width="0" style="2" hidden="1" customWidth="1"/>
    <col min="519" max="768" width="9.140625" style="2"/>
    <col min="769" max="769" width="4.5703125" style="2" customWidth="1"/>
    <col min="770" max="770" width="67.28515625" style="2" customWidth="1"/>
    <col min="771" max="771" width="10.5703125" style="2" customWidth="1"/>
    <col min="772" max="772" width="0" style="2" hidden="1" customWidth="1"/>
    <col min="773" max="773" width="25.140625" style="2" customWidth="1"/>
    <col min="774" max="774" width="0" style="2" hidden="1" customWidth="1"/>
    <col min="775" max="1024" width="9.140625" style="2"/>
    <col min="1025" max="1025" width="4.5703125" style="2" customWidth="1"/>
    <col min="1026" max="1026" width="67.28515625" style="2" customWidth="1"/>
    <col min="1027" max="1027" width="10.5703125" style="2" customWidth="1"/>
    <col min="1028" max="1028" width="0" style="2" hidden="1" customWidth="1"/>
    <col min="1029" max="1029" width="25.140625" style="2" customWidth="1"/>
    <col min="1030" max="1030" width="0" style="2" hidden="1" customWidth="1"/>
    <col min="1031" max="1280" width="9.140625" style="2"/>
    <col min="1281" max="1281" width="4.5703125" style="2" customWidth="1"/>
    <col min="1282" max="1282" width="67.28515625" style="2" customWidth="1"/>
    <col min="1283" max="1283" width="10.5703125" style="2" customWidth="1"/>
    <col min="1284" max="1284" width="0" style="2" hidden="1" customWidth="1"/>
    <col min="1285" max="1285" width="25.140625" style="2" customWidth="1"/>
    <col min="1286" max="1286" width="0" style="2" hidden="1" customWidth="1"/>
    <col min="1287" max="1536" width="9.140625" style="2"/>
    <col min="1537" max="1537" width="4.5703125" style="2" customWidth="1"/>
    <col min="1538" max="1538" width="67.28515625" style="2" customWidth="1"/>
    <col min="1539" max="1539" width="10.5703125" style="2" customWidth="1"/>
    <col min="1540" max="1540" width="0" style="2" hidden="1" customWidth="1"/>
    <col min="1541" max="1541" width="25.140625" style="2" customWidth="1"/>
    <col min="1542" max="1542" width="0" style="2" hidden="1" customWidth="1"/>
    <col min="1543" max="1792" width="9.140625" style="2"/>
    <col min="1793" max="1793" width="4.5703125" style="2" customWidth="1"/>
    <col min="1794" max="1794" width="67.28515625" style="2" customWidth="1"/>
    <col min="1795" max="1795" width="10.5703125" style="2" customWidth="1"/>
    <col min="1796" max="1796" width="0" style="2" hidden="1" customWidth="1"/>
    <col min="1797" max="1797" width="25.140625" style="2" customWidth="1"/>
    <col min="1798" max="1798" width="0" style="2" hidden="1" customWidth="1"/>
    <col min="1799" max="2048" width="9.140625" style="2"/>
    <col min="2049" max="2049" width="4.5703125" style="2" customWidth="1"/>
    <col min="2050" max="2050" width="67.28515625" style="2" customWidth="1"/>
    <col min="2051" max="2051" width="10.5703125" style="2" customWidth="1"/>
    <col min="2052" max="2052" width="0" style="2" hidden="1" customWidth="1"/>
    <col min="2053" max="2053" width="25.140625" style="2" customWidth="1"/>
    <col min="2054" max="2054" width="0" style="2" hidden="1" customWidth="1"/>
    <col min="2055" max="2304" width="9.140625" style="2"/>
    <col min="2305" max="2305" width="4.5703125" style="2" customWidth="1"/>
    <col min="2306" max="2306" width="67.28515625" style="2" customWidth="1"/>
    <col min="2307" max="2307" width="10.5703125" style="2" customWidth="1"/>
    <col min="2308" max="2308" width="0" style="2" hidden="1" customWidth="1"/>
    <col min="2309" max="2309" width="25.140625" style="2" customWidth="1"/>
    <col min="2310" max="2310" width="0" style="2" hidden="1" customWidth="1"/>
    <col min="2311" max="2560" width="9.140625" style="2"/>
    <col min="2561" max="2561" width="4.5703125" style="2" customWidth="1"/>
    <col min="2562" max="2562" width="67.28515625" style="2" customWidth="1"/>
    <col min="2563" max="2563" width="10.5703125" style="2" customWidth="1"/>
    <col min="2564" max="2564" width="0" style="2" hidden="1" customWidth="1"/>
    <col min="2565" max="2565" width="25.140625" style="2" customWidth="1"/>
    <col min="2566" max="2566" width="0" style="2" hidden="1" customWidth="1"/>
    <col min="2567" max="2816" width="9.140625" style="2"/>
    <col min="2817" max="2817" width="4.5703125" style="2" customWidth="1"/>
    <col min="2818" max="2818" width="67.28515625" style="2" customWidth="1"/>
    <col min="2819" max="2819" width="10.5703125" style="2" customWidth="1"/>
    <col min="2820" max="2820" width="0" style="2" hidden="1" customWidth="1"/>
    <col min="2821" max="2821" width="25.140625" style="2" customWidth="1"/>
    <col min="2822" max="2822" width="0" style="2" hidden="1" customWidth="1"/>
    <col min="2823" max="3072" width="9.140625" style="2"/>
    <col min="3073" max="3073" width="4.5703125" style="2" customWidth="1"/>
    <col min="3074" max="3074" width="67.28515625" style="2" customWidth="1"/>
    <col min="3075" max="3075" width="10.5703125" style="2" customWidth="1"/>
    <col min="3076" max="3076" width="0" style="2" hidden="1" customWidth="1"/>
    <col min="3077" max="3077" width="25.140625" style="2" customWidth="1"/>
    <col min="3078" max="3078" width="0" style="2" hidden="1" customWidth="1"/>
    <col min="3079" max="3328" width="9.140625" style="2"/>
    <col min="3329" max="3329" width="4.5703125" style="2" customWidth="1"/>
    <col min="3330" max="3330" width="67.28515625" style="2" customWidth="1"/>
    <col min="3331" max="3331" width="10.5703125" style="2" customWidth="1"/>
    <col min="3332" max="3332" width="0" style="2" hidden="1" customWidth="1"/>
    <col min="3333" max="3333" width="25.140625" style="2" customWidth="1"/>
    <col min="3334" max="3334" width="0" style="2" hidden="1" customWidth="1"/>
    <col min="3335" max="3584" width="9.140625" style="2"/>
    <col min="3585" max="3585" width="4.5703125" style="2" customWidth="1"/>
    <col min="3586" max="3586" width="67.28515625" style="2" customWidth="1"/>
    <col min="3587" max="3587" width="10.5703125" style="2" customWidth="1"/>
    <col min="3588" max="3588" width="0" style="2" hidden="1" customWidth="1"/>
    <col min="3589" max="3589" width="25.140625" style="2" customWidth="1"/>
    <col min="3590" max="3590" width="0" style="2" hidden="1" customWidth="1"/>
    <col min="3591" max="3840" width="9.140625" style="2"/>
    <col min="3841" max="3841" width="4.5703125" style="2" customWidth="1"/>
    <col min="3842" max="3842" width="67.28515625" style="2" customWidth="1"/>
    <col min="3843" max="3843" width="10.5703125" style="2" customWidth="1"/>
    <col min="3844" max="3844" width="0" style="2" hidden="1" customWidth="1"/>
    <col min="3845" max="3845" width="25.140625" style="2" customWidth="1"/>
    <col min="3846" max="3846" width="0" style="2" hidden="1" customWidth="1"/>
    <col min="3847" max="4096" width="9.140625" style="2"/>
    <col min="4097" max="4097" width="4.5703125" style="2" customWidth="1"/>
    <col min="4098" max="4098" width="67.28515625" style="2" customWidth="1"/>
    <col min="4099" max="4099" width="10.5703125" style="2" customWidth="1"/>
    <col min="4100" max="4100" width="0" style="2" hidden="1" customWidth="1"/>
    <col min="4101" max="4101" width="25.140625" style="2" customWidth="1"/>
    <col min="4102" max="4102" width="0" style="2" hidden="1" customWidth="1"/>
    <col min="4103" max="4352" width="9.140625" style="2"/>
    <col min="4353" max="4353" width="4.5703125" style="2" customWidth="1"/>
    <col min="4354" max="4354" width="67.28515625" style="2" customWidth="1"/>
    <col min="4355" max="4355" width="10.5703125" style="2" customWidth="1"/>
    <col min="4356" max="4356" width="0" style="2" hidden="1" customWidth="1"/>
    <col min="4357" max="4357" width="25.140625" style="2" customWidth="1"/>
    <col min="4358" max="4358" width="0" style="2" hidden="1" customWidth="1"/>
    <col min="4359" max="4608" width="9.140625" style="2"/>
    <col min="4609" max="4609" width="4.5703125" style="2" customWidth="1"/>
    <col min="4610" max="4610" width="67.28515625" style="2" customWidth="1"/>
    <col min="4611" max="4611" width="10.5703125" style="2" customWidth="1"/>
    <col min="4612" max="4612" width="0" style="2" hidden="1" customWidth="1"/>
    <col min="4613" max="4613" width="25.140625" style="2" customWidth="1"/>
    <col min="4614" max="4614" width="0" style="2" hidden="1" customWidth="1"/>
    <col min="4615" max="4864" width="9.140625" style="2"/>
    <col min="4865" max="4865" width="4.5703125" style="2" customWidth="1"/>
    <col min="4866" max="4866" width="67.28515625" style="2" customWidth="1"/>
    <col min="4867" max="4867" width="10.5703125" style="2" customWidth="1"/>
    <col min="4868" max="4868" width="0" style="2" hidden="1" customWidth="1"/>
    <col min="4869" max="4869" width="25.140625" style="2" customWidth="1"/>
    <col min="4870" max="4870" width="0" style="2" hidden="1" customWidth="1"/>
    <col min="4871" max="5120" width="9.140625" style="2"/>
    <col min="5121" max="5121" width="4.5703125" style="2" customWidth="1"/>
    <col min="5122" max="5122" width="67.28515625" style="2" customWidth="1"/>
    <col min="5123" max="5123" width="10.5703125" style="2" customWidth="1"/>
    <col min="5124" max="5124" width="0" style="2" hidden="1" customWidth="1"/>
    <col min="5125" max="5125" width="25.140625" style="2" customWidth="1"/>
    <col min="5126" max="5126" width="0" style="2" hidden="1" customWidth="1"/>
    <col min="5127" max="5376" width="9.140625" style="2"/>
    <col min="5377" max="5377" width="4.5703125" style="2" customWidth="1"/>
    <col min="5378" max="5378" width="67.28515625" style="2" customWidth="1"/>
    <col min="5379" max="5379" width="10.5703125" style="2" customWidth="1"/>
    <col min="5380" max="5380" width="0" style="2" hidden="1" customWidth="1"/>
    <col min="5381" max="5381" width="25.140625" style="2" customWidth="1"/>
    <col min="5382" max="5382" width="0" style="2" hidden="1" customWidth="1"/>
    <col min="5383" max="5632" width="9.140625" style="2"/>
    <col min="5633" max="5633" width="4.5703125" style="2" customWidth="1"/>
    <col min="5634" max="5634" width="67.28515625" style="2" customWidth="1"/>
    <col min="5635" max="5635" width="10.5703125" style="2" customWidth="1"/>
    <col min="5636" max="5636" width="0" style="2" hidden="1" customWidth="1"/>
    <col min="5637" max="5637" width="25.140625" style="2" customWidth="1"/>
    <col min="5638" max="5638" width="0" style="2" hidden="1" customWidth="1"/>
    <col min="5639" max="5888" width="9.140625" style="2"/>
    <col min="5889" max="5889" width="4.5703125" style="2" customWidth="1"/>
    <col min="5890" max="5890" width="67.28515625" style="2" customWidth="1"/>
    <col min="5891" max="5891" width="10.5703125" style="2" customWidth="1"/>
    <col min="5892" max="5892" width="0" style="2" hidden="1" customWidth="1"/>
    <col min="5893" max="5893" width="25.140625" style="2" customWidth="1"/>
    <col min="5894" max="5894" width="0" style="2" hidden="1" customWidth="1"/>
    <col min="5895" max="6144" width="9.140625" style="2"/>
    <col min="6145" max="6145" width="4.5703125" style="2" customWidth="1"/>
    <col min="6146" max="6146" width="67.28515625" style="2" customWidth="1"/>
    <col min="6147" max="6147" width="10.5703125" style="2" customWidth="1"/>
    <col min="6148" max="6148" width="0" style="2" hidden="1" customWidth="1"/>
    <col min="6149" max="6149" width="25.140625" style="2" customWidth="1"/>
    <col min="6150" max="6150" width="0" style="2" hidden="1" customWidth="1"/>
    <col min="6151" max="6400" width="9.140625" style="2"/>
    <col min="6401" max="6401" width="4.5703125" style="2" customWidth="1"/>
    <col min="6402" max="6402" width="67.28515625" style="2" customWidth="1"/>
    <col min="6403" max="6403" width="10.5703125" style="2" customWidth="1"/>
    <col min="6404" max="6404" width="0" style="2" hidden="1" customWidth="1"/>
    <col min="6405" max="6405" width="25.140625" style="2" customWidth="1"/>
    <col min="6406" max="6406" width="0" style="2" hidden="1" customWidth="1"/>
    <col min="6407" max="6656" width="9.140625" style="2"/>
    <col min="6657" max="6657" width="4.5703125" style="2" customWidth="1"/>
    <col min="6658" max="6658" width="67.28515625" style="2" customWidth="1"/>
    <col min="6659" max="6659" width="10.5703125" style="2" customWidth="1"/>
    <col min="6660" max="6660" width="0" style="2" hidden="1" customWidth="1"/>
    <col min="6661" max="6661" width="25.140625" style="2" customWidth="1"/>
    <col min="6662" max="6662" width="0" style="2" hidden="1" customWidth="1"/>
    <col min="6663" max="6912" width="9.140625" style="2"/>
    <col min="6913" max="6913" width="4.5703125" style="2" customWidth="1"/>
    <col min="6914" max="6914" width="67.28515625" style="2" customWidth="1"/>
    <col min="6915" max="6915" width="10.5703125" style="2" customWidth="1"/>
    <col min="6916" max="6916" width="0" style="2" hidden="1" customWidth="1"/>
    <col min="6917" max="6917" width="25.140625" style="2" customWidth="1"/>
    <col min="6918" max="6918" width="0" style="2" hidden="1" customWidth="1"/>
    <col min="6919" max="7168" width="9.140625" style="2"/>
    <col min="7169" max="7169" width="4.5703125" style="2" customWidth="1"/>
    <col min="7170" max="7170" width="67.28515625" style="2" customWidth="1"/>
    <col min="7171" max="7171" width="10.5703125" style="2" customWidth="1"/>
    <col min="7172" max="7172" width="0" style="2" hidden="1" customWidth="1"/>
    <col min="7173" max="7173" width="25.140625" style="2" customWidth="1"/>
    <col min="7174" max="7174" width="0" style="2" hidden="1" customWidth="1"/>
    <col min="7175" max="7424" width="9.140625" style="2"/>
    <col min="7425" max="7425" width="4.5703125" style="2" customWidth="1"/>
    <col min="7426" max="7426" width="67.28515625" style="2" customWidth="1"/>
    <col min="7427" max="7427" width="10.5703125" style="2" customWidth="1"/>
    <col min="7428" max="7428" width="0" style="2" hidden="1" customWidth="1"/>
    <col min="7429" max="7429" width="25.140625" style="2" customWidth="1"/>
    <col min="7430" max="7430" width="0" style="2" hidden="1" customWidth="1"/>
    <col min="7431" max="7680" width="9.140625" style="2"/>
    <col min="7681" max="7681" width="4.5703125" style="2" customWidth="1"/>
    <col min="7682" max="7682" width="67.28515625" style="2" customWidth="1"/>
    <col min="7683" max="7683" width="10.5703125" style="2" customWidth="1"/>
    <col min="7684" max="7684" width="0" style="2" hidden="1" customWidth="1"/>
    <col min="7685" max="7685" width="25.140625" style="2" customWidth="1"/>
    <col min="7686" max="7686" width="0" style="2" hidden="1" customWidth="1"/>
    <col min="7687" max="7936" width="9.140625" style="2"/>
    <col min="7937" max="7937" width="4.5703125" style="2" customWidth="1"/>
    <col min="7938" max="7938" width="67.28515625" style="2" customWidth="1"/>
    <col min="7939" max="7939" width="10.5703125" style="2" customWidth="1"/>
    <col min="7940" max="7940" width="0" style="2" hidden="1" customWidth="1"/>
    <col min="7941" max="7941" width="25.140625" style="2" customWidth="1"/>
    <col min="7942" max="7942" width="0" style="2" hidden="1" customWidth="1"/>
    <col min="7943" max="8192" width="9.140625" style="2"/>
    <col min="8193" max="8193" width="4.5703125" style="2" customWidth="1"/>
    <col min="8194" max="8194" width="67.28515625" style="2" customWidth="1"/>
    <col min="8195" max="8195" width="10.5703125" style="2" customWidth="1"/>
    <col min="8196" max="8196" width="0" style="2" hidden="1" customWidth="1"/>
    <col min="8197" max="8197" width="25.140625" style="2" customWidth="1"/>
    <col min="8198" max="8198" width="0" style="2" hidden="1" customWidth="1"/>
    <col min="8199" max="8448" width="9.140625" style="2"/>
    <col min="8449" max="8449" width="4.5703125" style="2" customWidth="1"/>
    <col min="8450" max="8450" width="67.28515625" style="2" customWidth="1"/>
    <col min="8451" max="8451" width="10.5703125" style="2" customWidth="1"/>
    <col min="8452" max="8452" width="0" style="2" hidden="1" customWidth="1"/>
    <col min="8453" max="8453" width="25.140625" style="2" customWidth="1"/>
    <col min="8454" max="8454" width="0" style="2" hidden="1" customWidth="1"/>
    <col min="8455" max="8704" width="9.140625" style="2"/>
    <col min="8705" max="8705" width="4.5703125" style="2" customWidth="1"/>
    <col min="8706" max="8706" width="67.28515625" style="2" customWidth="1"/>
    <col min="8707" max="8707" width="10.5703125" style="2" customWidth="1"/>
    <col min="8708" max="8708" width="0" style="2" hidden="1" customWidth="1"/>
    <col min="8709" max="8709" width="25.140625" style="2" customWidth="1"/>
    <col min="8710" max="8710" width="0" style="2" hidden="1" customWidth="1"/>
    <col min="8711" max="8960" width="9.140625" style="2"/>
    <col min="8961" max="8961" width="4.5703125" style="2" customWidth="1"/>
    <col min="8962" max="8962" width="67.28515625" style="2" customWidth="1"/>
    <col min="8963" max="8963" width="10.5703125" style="2" customWidth="1"/>
    <col min="8964" max="8964" width="0" style="2" hidden="1" customWidth="1"/>
    <col min="8965" max="8965" width="25.140625" style="2" customWidth="1"/>
    <col min="8966" max="8966" width="0" style="2" hidden="1" customWidth="1"/>
    <col min="8967" max="9216" width="9.140625" style="2"/>
    <col min="9217" max="9217" width="4.5703125" style="2" customWidth="1"/>
    <col min="9218" max="9218" width="67.28515625" style="2" customWidth="1"/>
    <col min="9219" max="9219" width="10.5703125" style="2" customWidth="1"/>
    <col min="9220" max="9220" width="0" style="2" hidden="1" customWidth="1"/>
    <col min="9221" max="9221" width="25.140625" style="2" customWidth="1"/>
    <col min="9222" max="9222" width="0" style="2" hidden="1" customWidth="1"/>
    <col min="9223" max="9472" width="9.140625" style="2"/>
    <col min="9473" max="9473" width="4.5703125" style="2" customWidth="1"/>
    <col min="9474" max="9474" width="67.28515625" style="2" customWidth="1"/>
    <col min="9475" max="9475" width="10.5703125" style="2" customWidth="1"/>
    <col min="9476" max="9476" width="0" style="2" hidden="1" customWidth="1"/>
    <col min="9477" max="9477" width="25.140625" style="2" customWidth="1"/>
    <col min="9478" max="9478" width="0" style="2" hidden="1" customWidth="1"/>
    <col min="9479" max="9728" width="9.140625" style="2"/>
    <col min="9729" max="9729" width="4.5703125" style="2" customWidth="1"/>
    <col min="9730" max="9730" width="67.28515625" style="2" customWidth="1"/>
    <col min="9731" max="9731" width="10.5703125" style="2" customWidth="1"/>
    <col min="9732" max="9732" width="0" style="2" hidden="1" customWidth="1"/>
    <col min="9733" max="9733" width="25.140625" style="2" customWidth="1"/>
    <col min="9734" max="9734" width="0" style="2" hidden="1" customWidth="1"/>
    <col min="9735" max="9984" width="9.140625" style="2"/>
    <col min="9985" max="9985" width="4.5703125" style="2" customWidth="1"/>
    <col min="9986" max="9986" width="67.28515625" style="2" customWidth="1"/>
    <col min="9987" max="9987" width="10.5703125" style="2" customWidth="1"/>
    <col min="9988" max="9988" width="0" style="2" hidden="1" customWidth="1"/>
    <col min="9989" max="9989" width="25.140625" style="2" customWidth="1"/>
    <col min="9990" max="9990" width="0" style="2" hidden="1" customWidth="1"/>
    <col min="9991" max="10240" width="9.140625" style="2"/>
    <col min="10241" max="10241" width="4.5703125" style="2" customWidth="1"/>
    <col min="10242" max="10242" width="67.28515625" style="2" customWidth="1"/>
    <col min="10243" max="10243" width="10.5703125" style="2" customWidth="1"/>
    <col min="10244" max="10244" width="0" style="2" hidden="1" customWidth="1"/>
    <col min="10245" max="10245" width="25.140625" style="2" customWidth="1"/>
    <col min="10246" max="10246" width="0" style="2" hidden="1" customWidth="1"/>
    <col min="10247" max="10496" width="9.140625" style="2"/>
    <col min="10497" max="10497" width="4.5703125" style="2" customWidth="1"/>
    <col min="10498" max="10498" width="67.28515625" style="2" customWidth="1"/>
    <col min="10499" max="10499" width="10.5703125" style="2" customWidth="1"/>
    <col min="10500" max="10500" width="0" style="2" hidden="1" customWidth="1"/>
    <col min="10501" max="10501" width="25.140625" style="2" customWidth="1"/>
    <col min="10502" max="10502" width="0" style="2" hidden="1" customWidth="1"/>
    <col min="10503" max="10752" width="9.140625" style="2"/>
    <col min="10753" max="10753" width="4.5703125" style="2" customWidth="1"/>
    <col min="10754" max="10754" width="67.28515625" style="2" customWidth="1"/>
    <col min="10755" max="10755" width="10.5703125" style="2" customWidth="1"/>
    <col min="10756" max="10756" width="0" style="2" hidden="1" customWidth="1"/>
    <col min="10757" max="10757" width="25.140625" style="2" customWidth="1"/>
    <col min="10758" max="10758" width="0" style="2" hidden="1" customWidth="1"/>
    <col min="10759" max="11008" width="9.140625" style="2"/>
    <col min="11009" max="11009" width="4.5703125" style="2" customWidth="1"/>
    <col min="11010" max="11010" width="67.28515625" style="2" customWidth="1"/>
    <col min="11011" max="11011" width="10.5703125" style="2" customWidth="1"/>
    <col min="11012" max="11012" width="0" style="2" hidden="1" customWidth="1"/>
    <col min="11013" max="11013" width="25.140625" style="2" customWidth="1"/>
    <col min="11014" max="11014" width="0" style="2" hidden="1" customWidth="1"/>
    <col min="11015" max="11264" width="9.140625" style="2"/>
    <col min="11265" max="11265" width="4.5703125" style="2" customWidth="1"/>
    <col min="11266" max="11266" width="67.28515625" style="2" customWidth="1"/>
    <col min="11267" max="11267" width="10.5703125" style="2" customWidth="1"/>
    <col min="11268" max="11268" width="0" style="2" hidden="1" customWidth="1"/>
    <col min="11269" max="11269" width="25.140625" style="2" customWidth="1"/>
    <col min="11270" max="11270" width="0" style="2" hidden="1" customWidth="1"/>
    <col min="11271" max="11520" width="9.140625" style="2"/>
    <col min="11521" max="11521" width="4.5703125" style="2" customWidth="1"/>
    <col min="11522" max="11522" width="67.28515625" style="2" customWidth="1"/>
    <col min="11523" max="11523" width="10.5703125" style="2" customWidth="1"/>
    <col min="11524" max="11524" width="0" style="2" hidden="1" customWidth="1"/>
    <col min="11525" max="11525" width="25.140625" style="2" customWidth="1"/>
    <col min="11526" max="11526" width="0" style="2" hidden="1" customWidth="1"/>
    <col min="11527" max="11776" width="9.140625" style="2"/>
    <col min="11777" max="11777" width="4.5703125" style="2" customWidth="1"/>
    <col min="11778" max="11778" width="67.28515625" style="2" customWidth="1"/>
    <col min="11779" max="11779" width="10.5703125" style="2" customWidth="1"/>
    <col min="11780" max="11780" width="0" style="2" hidden="1" customWidth="1"/>
    <col min="11781" max="11781" width="25.140625" style="2" customWidth="1"/>
    <col min="11782" max="11782" width="0" style="2" hidden="1" customWidth="1"/>
    <col min="11783" max="12032" width="9.140625" style="2"/>
    <col min="12033" max="12033" width="4.5703125" style="2" customWidth="1"/>
    <col min="12034" max="12034" width="67.28515625" style="2" customWidth="1"/>
    <col min="12035" max="12035" width="10.5703125" style="2" customWidth="1"/>
    <col min="12036" max="12036" width="0" style="2" hidden="1" customWidth="1"/>
    <col min="12037" max="12037" width="25.140625" style="2" customWidth="1"/>
    <col min="12038" max="12038" width="0" style="2" hidden="1" customWidth="1"/>
    <col min="12039" max="12288" width="9.140625" style="2"/>
    <col min="12289" max="12289" width="4.5703125" style="2" customWidth="1"/>
    <col min="12290" max="12290" width="67.28515625" style="2" customWidth="1"/>
    <col min="12291" max="12291" width="10.5703125" style="2" customWidth="1"/>
    <col min="12292" max="12292" width="0" style="2" hidden="1" customWidth="1"/>
    <col min="12293" max="12293" width="25.140625" style="2" customWidth="1"/>
    <col min="12294" max="12294" width="0" style="2" hidden="1" customWidth="1"/>
    <col min="12295" max="12544" width="9.140625" style="2"/>
    <col min="12545" max="12545" width="4.5703125" style="2" customWidth="1"/>
    <col min="12546" max="12546" width="67.28515625" style="2" customWidth="1"/>
    <col min="12547" max="12547" width="10.5703125" style="2" customWidth="1"/>
    <col min="12548" max="12548" width="0" style="2" hidden="1" customWidth="1"/>
    <col min="12549" max="12549" width="25.140625" style="2" customWidth="1"/>
    <col min="12550" max="12550" width="0" style="2" hidden="1" customWidth="1"/>
    <col min="12551" max="12800" width="9.140625" style="2"/>
    <col min="12801" max="12801" width="4.5703125" style="2" customWidth="1"/>
    <col min="12802" max="12802" width="67.28515625" style="2" customWidth="1"/>
    <col min="12803" max="12803" width="10.5703125" style="2" customWidth="1"/>
    <col min="12804" max="12804" width="0" style="2" hidden="1" customWidth="1"/>
    <col min="12805" max="12805" width="25.140625" style="2" customWidth="1"/>
    <col min="12806" max="12806" width="0" style="2" hidden="1" customWidth="1"/>
    <col min="12807" max="13056" width="9.140625" style="2"/>
    <col min="13057" max="13057" width="4.5703125" style="2" customWidth="1"/>
    <col min="13058" max="13058" width="67.28515625" style="2" customWidth="1"/>
    <col min="13059" max="13059" width="10.5703125" style="2" customWidth="1"/>
    <col min="13060" max="13060" width="0" style="2" hidden="1" customWidth="1"/>
    <col min="13061" max="13061" width="25.140625" style="2" customWidth="1"/>
    <col min="13062" max="13062" width="0" style="2" hidden="1" customWidth="1"/>
    <col min="13063" max="13312" width="9.140625" style="2"/>
    <col min="13313" max="13313" width="4.5703125" style="2" customWidth="1"/>
    <col min="13314" max="13314" width="67.28515625" style="2" customWidth="1"/>
    <col min="13315" max="13315" width="10.5703125" style="2" customWidth="1"/>
    <col min="13316" max="13316" width="0" style="2" hidden="1" customWidth="1"/>
    <col min="13317" max="13317" width="25.140625" style="2" customWidth="1"/>
    <col min="13318" max="13318" width="0" style="2" hidden="1" customWidth="1"/>
    <col min="13319" max="13568" width="9.140625" style="2"/>
    <col min="13569" max="13569" width="4.5703125" style="2" customWidth="1"/>
    <col min="13570" max="13570" width="67.28515625" style="2" customWidth="1"/>
    <col min="13571" max="13571" width="10.5703125" style="2" customWidth="1"/>
    <col min="13572" max="13572" width="0" style="2" hidden="1" customWidth="1"/>
    <col min="13573" max="13573" width="25.140625" style="2" customWidth="1"/>
    <col min="13574" max="13574" width="0" style="2" hidden="1" customWidth="1"/>
    <col min="13575" max="13824" width="9.140625" style="2"/>
    <col min="13825" max="13825" width="4.5703125" style="2" customWidth="1"/>
    <col min="13826" max="13826" width="67.28515625" style="2" customWidth="1"/>
    <col min="13827" max="13827" width="10.5703125" style="2" customWidth="1"/>
    <col min="13828" max="13828" width="0" style="2" hidden="1" customWidth="1"/>
    <col min="13829" max="13829" width="25.140625" style="2" customWidth="1"/>
    <col min="13830" max="13830" width="0" style="2" hidden="1" customWidth="1"/>
    <col min="13831" max="14080" width="9.140625" style="2"/>
    <col min="14081" max="14081" width="4.5703125" style="2" customWidth="1"/>
    <col min="14082" max="14082" width="67.28515625" style="2" customWidth="1"/>
    <col min="14083" max="14083" width="10.5703125" style="2" customWidth="1"/>
    <col min="14084" max="14084" width="0" style="2" hidden="1" customWidth="1"/>
    <col min="14085" max="14085" width="25.140625" style="2" customWidth="1"/>
    <col min="14086" max="14086" width="0" style="2" hidden="1" customWidth="1"/>
    <col min="14087" max="14336" width="9.140625" style="2"/>
    <col min="14337" max="14337" width="4.5703125" style="2" customWidth="1"/>
    <col min="14338" max="14338" width="67.28515625" style="2" customWidth="1"/>
    <col min="14339" max="14339" width="10.5703125" style="2" customWidth="1"/>
    <col min="14340" max="14340" width="0" style="2" hidden="1" customWidth="1"/>
    <col min="14341" max="14341" width="25.140625" style="2" customWidth="1"/>
    <col min="14342" max="14342" width="0" style="2" hidden="1" customWidth="1"/>
    <col min="14343" max="14592" width="9.140625" style="2"/>
    <col min="14593" max="14593" width="4.5703125" style="2" customWidth="1"/>
    <col min="14594" max="14594" width="67.28515625" style="2" customWidth="1"/>
    <col min="14595" max="14595" width="10.5703125" style="2" customWidth="1"/>
    <col min="14596" max="14596" width="0" style="2" hidden="1" customWidth="1"/>
    <col min="14597" max="14597" width="25.140625" style="2" customWidth="1"/>
    <col min="14598" max="14598" width="0" style="2" hidden="1" customWidth="1"/>
    <col min="14599" max="14848" width="9.140625" style="2"/>
    <col min="14849" max="14849" width="4.5703125" style="2" customWidth="1"/>
    <col min="14850" max="14850" width="67.28515625" style="2" customWidth="1"/>
    <col min="14851" max="14851" width="10.5703125" style="2" customWidth="1"/>
    <col min="14852" max="14852" width="0" style="2" hidden="1" customWidth="1"/>
    <col min="14853" max="14853" width="25.140625" style="2" customWidth="1"/>
    <col min="14854" max="14854" width="0" style="2" hidden="1" customWidth="1"/>
    <col min="14855" max="15104" width="9.140625" style="2"/>
    <col min="15105" max="15105" width="4.5703125" style="2" customWidth="1"/>
    <col min="15106" max="15106" width="67.28515625" style="2" customWidth="1"/>
    <col min="15107" max="15107" width="10.5703125" style="2" customWidth="1"/>
    <col min="15108" max="15108" width="0" style="2" hidden="1" customWidth="1"/>
    <col min="15109" max="15109" width="25.140625" style="2" customWidth="1"/>
    <col min="15110" max="15110" width="0" style="2" hidden="1" customWidth="1"/>
    <col min="15111" max="15360" width="9.140625" style="2"/>
    <col min="15361" max="15361" width="4.5703125" style="2" customWidth="1"/>
    <col min="15362" max="15362" width="67.28515625" style="2" customWidth="1"/>
    <col min="15363" max="15363" width="10.5703125" style="2" customWidth="1"/>
    <col min="15364" max="15364" width="0" style="2" hidden="1" customWidth="1"/>
    <col min="15365" max="15365" width="25.140625" style="2" customWidth="1"/>
    <col min="15366" max="15366" width="0" style="2" hidden="1" customWidth="1"/>
    <col min="15367" max="15616" width="9.140625" style="2"/>
    <col min="15617" max="15617" width="4.5703125" style="2" customWidth="1"/>
    <col min="15618" max="15618" width="67.28515625" style="2" customWidth="1"/>
    <col min="15619" max="15619" width="10.5703125" style="2" customWidth="1"/>
    <col min="15620" max="15620" width="0" style="2" hidden="1" customWidth="1"/>
    <col min="15621" max="15621" width="25.140625" style="2" customWidth="1"/>
    <col min="15622" max="15622" width="0" style="2" hidden="1" customWidth="1"/>
    <col min="15623" max="15872" width="9.140625" style="2"/>
    <col min="15873" max="15873" width="4.5703125" style="2" customWidth="1"/>
    <col min="15874" max="15874" width="67.28515625" style="2" customWidth="1"/>
    <col min="15875" max="15875" width="10.5703125" style="2" customWidth="1"/>
    <col min="15876" max="15876" width="0" style="2" hidden="1" customWidth="1"/>
    <col min="15877" max="15877" width="25.140625" style="2" customWidth="1"/>
    <col min="15878" max="15878" width="0" style="2" hidden="1" customWidth="1"/>
    <col min="15879" max="16128" width="9.140625" style="2"/>
    <col min="16129" max="16129" width="4.5703125" style="2" customWidth="1"/>
    <col min="16130" max="16130" width="67.28515625" style="2" customWidth="1"/>
    <col min="16131" max="16131" width="10.5703125" style="2" customWidth="1"/>
    <col min="16132" max="16132" width="0" style="2" hidden="1" customWidth="1"/>
    <col min="16133" max="16133" width="25.140625" style="2" customWidth="1"/>
    <col min="16134" max="16134" width="0" style="2" hidden="1" customWidth="1"/>
    <col min="16135" max="16384" width="9.140625" style="2"/>
  </cols>
  <sheetData>
    <row r="1" spans="1:6" x14ac:dyDescent="0.25">
      <c r="C1" s="2" t="s">
        <v>0</v>
      </c>
    </row>
    <row r="2" spans="1:6" x14ac:dyDescent="0.25">
      <c r="C2" s="2" t="s">
        <v>1</v>
      </c>
    </row>
    <row r="3" spans="1:6" x14ac:dyDescent="0.25">
      <c r="C3" s="2" t="s">
        <v>2</v>
      </c>
    </row>
    <row r="4" spans="1:6" x14ac:dyDescent="0.25">
      <c r="C4" s="2" t="s">
        <v>64</v>
      </c>
    </row>
    <row r="6" spans="1:6" ht="29.25" customHeight="1" x14ac:dyDescent="0.25">
      <c r="A6" s="18" t="s">
        <v>3</v>
      </c>
      <c r="B6" s="18"/>
      <c r="C6" s="18"/>
      <c r="D6" s="18"/>
      <c r="E6" s="18"/>
      <c r="F6" s="18"/>
    </row>
    <row r="7" spans="1:6" x14ac:dyDescent="0.25">
      <c r="E7" s="1"/>
    </row>
    <row r="8" spans="1:6" s="6" customFormat="1" ht="50.25" customHeight="1" x14ac:dyDescent="0.25">
      <c r="A8" s="3" t="s">
        <v>4</v>
      </c>
      <c r="B8" s="4" t="s">
        <v>5</v>
      </c>
      <c r="C8" s="5" t="s">
        <v>6</v>
      </c>
      <c r="D8" s="4" t="s">
        <v>7</v>
      </c>
      <c r="E8" s="4" t="s">
        <v>8</v>
      </c>
      <c r="F8" s="4" t="s">
        <v>9</v>
      </c>
    </row>
    <row r="9" spans="1:6" s="9" customFormat="1" x14ac:dyDescent="0.25">
      <c r="A9" s="7">
        <v>1</v>
      </c>
      <c r="B9" s="8">
        <v>2</v>
      </c>
      <c r="C9" s="8">
        <v>3</v>
      </c>
      <c r="D9" s="8">
        <v>4</v>
      </c>
      <c r="E9" s="8">
        <v>4</v>
      </c>
      <c r="F9" s="8">
        <v>6</v>
      </c>
    </row>
    <row r="10" spans="1:6" ht="31.5" x14ac:dyDescent="0.25">
      <c r="A10" s="7">
        <v>1</v>
      </c>
      <c r="B10" s="10" t="s">
        <v>10</v>
      </c>
      <c r="C10" s="11" t="s">
        <v>11</v>
      </c>
      <c r="D10" s="12">
        <v>57.41</v>
      </c>
      <c r="E10" s="12">
        <f>'[1]Расчет 2022-23'!AA6</f>
        <v>65.154710963733834</v>
      </c>
      <c r="F10" s="12">
        <f t="shared" ref="F10:F58" si="0">E10/D10</f>
        <v>1.1349017760622511</v>
      </c>
    </row>
    <row r="11" spans="1:6" ht="33.75" customHeight="1" x14ac:dyDescent="0.25">
      <c r="A11" s="7">
        <v>2</v>
      </c>
      <c r="B11" s="10" t="s">
        <v>12</v>
      </c>
      <c r="C11" s="11" t="s">
        <v>11</v>
      </c>
      <c r="D11" s="12">
        <v>114.74</v>
      </c>
      <c r="E11" s="12">
        <f>'[1]Расчет 2022-23'!AA33</f>
        <v>130.23528016046473</v>
      </c>
      <c r="F11" s="12">
        <f t="shared" si="0"/>
        <v>1.1350468900162518</v>
      </c>
    </row>
    <row r="12" spans="1:6" ht="47.25" x14ac:dyDescent="0.25">
      <c r="A12" s="7">
        <v>3</v>
      </c>
      <c r="B12" s="10" t="s">
        <v>13</v>
      </c>
      <c r="C12" s="11" t="s">
        <v>14</v>
      </c>
      <c r="D12" s="12">
        <v>1.35</v>
      </c>
      <c r="E12" s="12">
        <f>'[1]Расчет 2022-23'!AA7</f>
        <v>1.5261895442220563</v>
      </c>
      <c r="F12" s="12">
        <f t="shared" si="0"/>
        <v>1.1305107734978195</v>
      </c>
    </row>
    <row r="13" spans="1:6" ht="99.75" customHeight="1" x14ac:dyDescent="0.25">
      <c r="A13" s="7">
        <v>4</v>
      </c>
      <c r="B13" s="10" t="s">
        <v>15</v>
      </c>
      <c r="C13" s="11" t="s">
        <v>14</v>
      </c>
      <c r="D13" s="12">
        <v>0.8</v>
      </c>
      <c r="E13" s="12">
        <f>'[1]Расчет 2022-23'!AA8</f>
        <v>0.90463821206906947</v>
      </c>
      <c r="F13" s="12">
        <f t="shared" si="0"/>
        <v>1.1307977650863368</v>
      </c>
    </row>
    <row r="14" spans="1:6" ht="48.75" customHeight="1" x14ac:dyDescent="0.25">
      <c r="A14" s="7">
        <v>5</v>
      </c>
      <c r="B14" s="10" t="s">
        <v>16</v>
      </c>
      <c r="C14" s="11" t="s">
        <v>14</v>
      </c>
      <c r="D14" s="12">
        <v>1.99</v>
      </c>
      <c r="E14" s="12">
        <f>'[1]Расчет 2022-23'!AA9</f>
        <v>2.1672216910310653</v>
      </c>
      <c r="F14" s="12">
        <f t="shared" si="0"/>
        <v>1.0890561261462639</v>
      </c>
    </row>
    <row r="15" spans="1:6" ht="31.5" x14ac:dyDescent="0.25">
      <c r="A15" s="7">
        <v>6</v>
      </c>
      <c r="B15" s="10" t="s">
        <v>17</v>
      </c>
      <c r="C15" s="11" t="s">
        <v>18</v>
      </c>
      <c r="D15" s="12">
        <v>64.5</v>
      </c>
      <c r="E15" s="12">
        <f>'[1]Расчет 2022-23'!AA12</f>
        <v>73.215640346322289</v>
      </c>
      <c r="F15" s="12">
        <f t="shared" si="0"/>
        <v>1.1351262069197254</v>
      </c>
    </row>
    <row r="16" spans="1:6" ht="45.75" customHeight="1" x14ac:dyDescent="0.25">
      <c r="A16" s="7">
        <v>7</v>
      </c>
      <c r="B16" s="10" t="s">
        <v>19</v>
      </c>
      <c r="C16" s="11" t="s">
        <v>14</v>
      </c>
      <c r="D16" s="12">
        <v>1.66</v>
      </c>
      <c r="E16" s="12">
        <f>'[1]Расчет 2022-23'!AA13</f>
        <v>1.8801053323500037</v>
      </c>
      <c r="F16" s="12">
        <f t="shared" si="0"/>
        <v>1.1325935737048216</v>
      </c>
    </row>
    <row r="17" spans="1:6" ht="31.5" x14ac:dyDescent="0.25">
      <c r="A17" s="7">
        <v>8</v>
      </c>
      <c r="B17" s="10" t="s">
        <v>20</v>
      </c>
      <c r="C17" s="11" t="s">
        <v>21</v>
      </c>
      <c r="D17" s="12">
        <v>852.04</v>
      </c>
      <c r="E17" s="12">
        <f>'[1]Расчет 2022-23'!AA14</f>
        <v>967.169570006973</v>
      </c>
      <c r="F17" s="12">
        <f t="shared" si="0"/>
        <v>1.1351222595265165</v>
      </c>
    </row>
    <row r="18" spans="1:6" x14ac:dyDescent="0.25">
      <c r="A18" s="7">
        <v>9</v>
      </c>
      <c r="B18" s="10" t="s">
        <v>22</v>
      </c>
      <c r="C18" s="11" t="s">
        <v>23</v>
      </c>
      <c r="D18" s="12">
        <v>621.11</v>
      </c>
      <c r="E18" s="12">
        <f>'[1]Расчет 2022-23'!AA15</f>
        <v>705.03949963125137</v>
      </c>
      <c r="F18" s="12">
        <f t="shared" si="0"/>
        <v>1.1351282375605791</v>
      </c>
    </row>
    <row r="19" spans="1:6" ht="31.5" x14ac:dyDescent="0.25">
      <c r="A19" s="7">
        <v>10</v>
      </c>
      <c r="B19" s="13" t="s">
        <v>24</v>
      </c>
      <c r="C19" s="11" t="s">
        <v>14</v>
      </c>
      <c r="D19" s="12">
        <v>15.13</v>
      </c>
      <c r="E19" s="12">
        <f>'[1]Расчет 2022-23'!AA16</f>
        <v>17.174039093581765</v>
      </c>
      <c r="F19" s="12">
        <f t="shared" si="0"/>
        <v>1.1350984199327008</v>
      </c>
    </row>
    <row r="20" spans="1:6" x14ac:dyDescent="0.25">
      <c r="A20" s="7">
        <v>11</v>
      </c>
      <c r="B20" s="13" t="s">
        <v>25</v>
      </c>
      <c r="C20" s="11" t="s">
        <v>14</v>
      </c>
      <c r="D20" s="12">
        <v>5.73</v>
      </c>
      <c r="E20" s="12">
        <f>'[1]Расчет 2022-23'!AA17</f>
        <v>6.5080569196730904</v>
      </c>
      <c r="F20" s="12">
        <f t="shared" si="0"/>
        <v>1.1357865479359668</v>
      </c>
    </row>
    <row r="21" spans="1:6" ht="19.5" customHeight="1" x14ac:dyDescent="0.25">
      <c r="A21" s="7">
        <v>12</v>
      </c>
      <c r="B21" s="13" t="s">
        <v>26</v>
      </c>
      <c r="C21" s="11" t="s">
        <v>14</v>
      </c>
      <c r="D21" s="12">
        <v>2.23</v>
      </c>
      <c r="E21" s="12">
        <f>'[1]Расчет 2022-23'!AA18</f>
        <v>2.5309110243173136</v>
      </c>
      <c r="F21" s="12">
        <f t="shared" si="0"/>
        <v>1.1349376790660599</v>
      </c>
    </row>
    <row r="22" spans="1:6" ht="31.5" x14ac:dyDescent="0.25">
      <c r="A22" s="7">
        <v>13</v>
      </c>
      <c r="B22" s="10" t="str">
        <f>'[1]Расчет 2022-23'!B19</f>
        <v>Очистка автобусных остановок, площадок отдыха и стоянок автомобилей от пыли и мусора вручную</v>
      </c>
      <c r="C22" s="11" t="s">
        <v>14</v>
      </c>
      <c r="D22" s="12">
        <v>8.76</v>
      </c>
      <c r="E22" s="12">
        <f>'[1]Расчет 2022-23'!AA19</f>
        <v>9.9428647383894422</v>
      </c>
      <c r="F22" s="12">
        <f t="shared" si="0"/>
        <v>1.1350302212773336</v>
      </c>
    </row>
    <row r="23" spans="1:6" ht="30.75" customHeight="1" x14ac:dyDescent="0.25">
      <c r="A23" s="7">
        <v>14</v>
      </c>
      <c r="B23" s="10" t="str">
        <f>'[1]Расчет 2022-23'!B20</f>
        <v>Очистка автобусных остановок, площадок отдыха и стоянок автомобилей от грязи вручную</v>
      </c>
      <c r="C23" s="11" t="s">
        <v>14</v>
      </c>
      <c r="D23" s="12">
        <v>15.13</v>
      </c>
      <c r="E23" s="12">
        <f>'[1]Расчет 2022-23'!AA20</f>
        <v>17.174039093581765</v>
      </c>
      <c r="F23" s="12">
        <f t="shared" si="0"/>
        <v>1.1350984199327008</v>
      </c>
    </row>
    <row r="24" spans="1:6" ht="17.25" customHeight="1" x14ac:dyDescent="0.25">
      <c r="A24" s="7">
        <v>15</v>
      </c>
      <c r="B24" s="10" t="str">
        <f>'[1]Расчет 2022-23'!B21</f>
        <v>Мойка урн механизированным способом</v>
      </c>
      <c r="C24" s="11" t="s">
        <v>18</v>
      </c>
      <c r="D24" s="12">
        <v>5.4</v>
      </c>
      <c r="E24" s="12">
        <f>'[1]Расчет 2022-23'!AA21</f>
        <v>6.0200060869543384</v>
      </c>
      <c r="F24" s="12">
        <f t="shared" si="0"/>
        <v>1.114815942028581</v>
      </c>
    </row>
    <row r="25" spans="1:6" ht="17.25" customHeight="1" x14ac:dyDescent="0.25">
      <c r="A25" s="7">
        <v>16</v>
      </c>
      <c r="B25" s="10" t="str">
        <f>'[1]Расчет 2022-23'!B22</f>
        <v>Мойка урн вручную</v>
      </c>
      <c r="C25" s="11" t="s">
        <v>18</v>
      </c>
      <c r="D25" s="12">
        <v>8.35</v>
      </c>
      <c r="E25" s="12">
        <f>'[1]Расчет 2022-23'!AA22</f>
        <v>9.3644242262307849</v>
      </c>
      <c r="F25" s="12">
        <f t="shared" si="0"/>
        <v>1.121487931285124</v>
      </c>
    </row>
    <row r="26" spans="1:6" ht="17.25" customHeight="1" x14ac:dyDescent="0.25">
      <c r="A26" s="7">
        <v>17</v>
      </c>
      <c r="B26" s="10" t="str">
        <f>'[1]Расчет 2022-23'!B23</f>
        <v>Ремонт скамеек</v>
      </c>
      <c r="C26" s="11" t="s">
        <v>14</v>
      </c>
      <c r="D26" s="12">
        <v>591.5</v>
      </c>
      <c r="E26" s="12">
        <f>'[1]Расчет 2022-23'!AA23</f>
        <v>649.51261376882212</v>
      </c>
      <c r="F26" s="12">
        <f t="shared" si="0"/>
        <v>1.0980771154164364</v>
      </c>
    </row>
    <row r="27" spans="1:6" ht="17.25" customHeight="1" x14ac:dyDescent="0.25">
      <c r="A27" s="7">
        <v>18</v>
      </c>
      <c r="B27" s="10" t="str">
        <f>'[1]Расчет 2022-23'!B24</f>
        <v>Очистка тротуаров от пыли и сухого мусора вручную</v>
      </c>
      <c r="C27" s="11" t="s">
        <v>14</v>
      </c>
      <c r="D27" s="12">
        <v>8.76</v>
      </c>
      <c r="E27" s="12">
        <f>'[1]Расчет 2022-23'!AA24</f>
        <v>9.9428647383894422</v>
      </c>
      <c r="F27" s="12">
        <f t="shared" si="0"/>
        <v>1.1350302212773336</v>
      </c>
    </row>
    <row r="28" spans="1:6" ht="32.25" customHeight="1" x14ac:dyDescent="0.25">
      <c r="A28" s="7">
        <v>19</v>
      </c>
      <c r="B28" s="10" t="str">
        <f>'[1]Расчет 2022-23'!B28</f>
        <v>Закрытие отверстий водопропускных труб осенью и открытие их весной</v>
      </c>
      <c r="C28" s="11" t="s">
        <v>14</v>
      </c>
      <c r="D28" s="12">
        <v>497.69</v>
      </c>
      <c r="E28" s="12">
        <f>'[1]Расчет 2022-23'!AA28</f>
        <v>552.47699311875829</v>
      </c>
      <c r="F28" s="12">
        <f t="shared" si="0"/>
        <v>1.1100825677002919</v>
      </c>
    </row>
    <row r="29" spans="1:6" ht="30" customHeight="1" x14ac:dyDescent="0.25">
      <c r="A29" s="7">
        <v>20</v>
      </c>
      <c r="B29" s="10" t="str">
        <f>'[1]Расчет 2022-23'!B29</f>
        <v>Очистка водопропускных труб от снега, льда, мусора и посторонних предметов</v>
      </c>
      <c r="C29" s="11" t="s">
        <v>11</v>
      </c>
      <c r="D29" s="12">
        <v>215</v>
      </c>
      <c r="E29" s="12">
        <f>'[1]Расчет 2022-23'!AA29</f>
        <v>244.05213448774089</v>
      </c>
      <c r="F29" s="12">
        <f t="shared" si="0"/>
        <v>1.135126206919725</v>
      </c>
    </row>
    <row r="30" spans="1:6" ht="32.25" customHeight="1" x14ac:dyDescent="0.25">
      <c r="A30" s="7">
        <v>21</v>
      </c>
      <c r="B30" s="10" t="str">
        <f>'[1]Расчет 2022-23'!B30</f>
        <v>Выкашивание травы газонокосилкой (выкашивание травы с обслуживанием косилки во время работы)</v>
      </c>
      <c r="C30" s="11" t="s">
        <v>14</v>
      </c>
      <c r="D30" s="12">
        <v>3.03</v>
      </c>
      <c r="E30" s="12">
        <f>'[1]Расчет 2022-23'!AA30</f>
        <v>3.4376532046928641</v>
      </c>
      <c r="F30" s="12">
        <f t="shared" si="0"/>
        <v>1.1345390114497902</v>
      </c>
    </row>
    <row r="31" spans="1:6" ht="47.25" customHeight="1" x14ac:dyDescent="0.25">
      <c r="A31" s="7">
        <v>22</v>
      </c>
      <c r="B31" s="10" t="str">
        <f>'[1]Расчет 2022-23'!B31</f>
        <v>Откидывание и складирование травы на обрез (травы скошенной газонокосилкой) (сгребание скошенной травы граблями, относка травы на расстояние до 30м с укладкой в копны)</v>
      </c>
      <c r="C31" s="11" t="s">
        <v>14</v>
      </c>
      <c r="D31" s="12">
        <v>1.43</v>
      </c>
      <c r="E31" s="12">
        <f>'[1]Расчет 2022-23'!AA31</f>
        <v>1.6270142299182726</v>
      </c>
      <c r="F31" s="12">
        <f t="shared" si="0"/>
        <v>1.1377721887540369</v>
      </c>
    </row>
    <row r="32" spans="1:6" ht="18" customHeight="1" x14ac:dyDescent="0.25">
      <c r="A32" s="7">
        <v>23</v>
      </c>
      <c r="B32" s="10" t="str">
        <f>'[1]Расчет 2022-23'!B32</f>
        <v>Погрузка скошенной травы в автосамосвалы</v>
      </c>
      <c r="C32" s="11" t="s">
        <v>23</v>
      </c>
      <c r="D32" s="12">
        <v>1353.71</v>
      </c>
      <c r="E32" s="12">
        <f>'[1]Расчет 2022-23'!AA32</f>
        <v>1536.6245504783683</v>
      </c>
      <c r="F32" s="12">
        <f t="shared" si="0"/>
        <v>1.1351209272875049</v>
      </c>
    </row>
    <row r="33" spans="1:6" ht="18" customHeight="1" x14ac:dyDescent="0.25">
      <c r="A33" s="7">
        <v>24</v>
      </c>
      <c r="B33" s="10" t="s">
        <v>27</v>
      </c>
      <c r="C33" s="11" t="s">
        <v>11</v>
      </c>
      <c r="D33" s="12">
        <v>32.46</v>
      </c>
      <c r="E33" s="12">
        <f>32.46*1.036</f>
        <v>33.62856</v>
      </c>
      <c r="F33" s="12">
        <f t="shared" si="0"/>
        <v>1.036</v>
      </c>
    </row>
    <row r="34" spans="1:6" ht="18" customHeight="1" x14ac:dyDescent="0.25">
      <c r="A34" s="7">
        <v>25</v>
      </c>
      <c r="B34" s="10" t="s">
        <v>28</v>
      </c>
      <c r="C34" s="11" t="s">
        <v>11</v>
      </c>
      <c r="D34" s="12">
        <v>97.37</v>
      </c>
      <c r="E34" s="12">
        <f>97.37*1.036</f>
        <v>100.87532</v>
      </c>
      <c r="F34" s="12">
        <f t="shared" si="0"/>
        <v>1.036</v>
      </c>
    </row>
    <row r="35" spans="1:6" ht="18" customHeight="1" x14ac:dyDescent="0.25">
      <c r="A35" s="7">
        <v>26</v>
      </c>
      <c r="B35" s="10" t="s">
        <v>29</v>
      </c>
      <c r="C35" s="11" t="s">
        <v>11</v>
      </c>
      <c r="D35" s="12">
        <v>8.76</v>
      </c>
      <c r="E35" s="12">
        <f>8.76*1.036</f>
        <v>9.0753599999999999</v>
      </c>
      <c r="F35" s="12">
        <f t="shared" si="0"/>
        <v>1.036</v>
      </c>
    </row>
    <row r="36" spans="1:6" ht="18" customHeight="1" x14ac:dyDescent="0.25">
      <c r="A36" s="7">
        <v>27</v>
      </c>
      <c r="B36" s="10" t="s">
        <v>30</v>
      </c>
      <c r="C36" s="11" t="s">
        <v>14</v>
      </c>
      <c r="D36" s="12">
        <v>15.13</v>
      </c>
      <c r="E36" s="12">
        <f>15.13*1.036</f>
        <v>15.674680000000002</v>
      </c>
      <c r="F36" s="12">
        <f t="shared" si="0"/>
        <v>1.036</v>
      </c>
    </row>
    <row r="37" spans="1:6" ht="18" customHeight="1" x14ac:dyDescent="0.25">
      <c r="A37" s="7">
        <v>28</v>
      </c>
      <c r="B37" s="10" t="s">
        <v>31</v>
      </c>
      <c r="C37" s="11" t="s">
        <v>14</v>
      </c>
      <c r="D37" s="12">
        <v>74.260000000000005</v>
      </c>
      <c r="E37" s="12">
        <f>74.26*1.036</f>
        <v>76.933360000000008</v>
      </c>
      <c r="F37" s="12">
        <f t="shared" si="0"/>
        <v>1.036</v>
      </c>
    </row>
    <row r="38" spans="1:6" ht="18" customHeight="1" x14ac:dyDescent="0.25">
      <c r="A38" s="7">
        <v>29</v>
      </c>
      <c r="B38" s="10" t="s">
        <v>32</v>
      </c>
      <c r="C38" s="11" t="s">
        <v>18</v>
      </c>
      <c r="D38" s="12">
        <v>398.01</v>
      </c>
      <c r="E38" s="12">
        <f>398.01*1.036</f>
        <v>412.33836000000002</v>
      </c>
      <c r="F38" s="12">
        <f t="shared" si="0"/>
        <v>1.036</v>
      </c>
    </row>
    <row r="39" spans="1:6" ht="18" customHeight="1" x14ac:dyDescent="0.25">
      <c r="A39" s="7">
        <v>30</v>
      </c>
      <c r="B39" s="10" t="s">
        <v>33</v>
      </c>
      <c r="C39" s="11" t="s">
        <v>14</v>
      </c>
      <c r="D39" s="12">
        <v>4.9800000000000004</v>
      </c>
      <c r="E39" s="12">
        <f>4.98*1.036</f>
        <v>5.1592800000000008</v>
      </c>
      <c r="F39" s="12">
        <f t="shared" si="0"/>
        <v>1.036</v>
      </c>
    </row>
    <row r="40" spans="1:6" ht="31.5" x14ac:dyDescent="0.25">
      <c r="A40" s="7">
        <v>31</v>
      </c>
      <c r="B40" s="10" t="s">
        <v>34</v>
      </c>
      <c r="C40" s="11" t="s">
        <v>14</v>
      </c>
      <c r="D40" s="12">
        <v>7.99</v>
      </c>
      <c r="E40" s="12">
        <f>'[1]Расчет 2022-23'!AA45</f>
        <v>8.2813818088606048</v>
      </c>
      <c r="F40" s="12">
        <f t="shared" si="0"/>
        <v>1.0364683114969468</v>
      </c>
    </row>
    <row r="41" spans="1:6" ht="47.25" x14ac:dyDescent="0.25">
      <c r="A41" s="7">
        <v>32</v>
      </c>
      <c r="B41" s="10" t="s">
        <v>35</v>
      </c>
      <c r="C41" s="11" t="s">
        <v>14</v>
      </c>
      <c r="D41" s="12">
        <v>0.2472</v>
      </c>
      <c r="E41" s="12">
        <f>'[1]Расчет 2022-23'!AA46</f>
        <v>0.25604940453362846</v>
      </c>
      <c r="F41" s="12">
        <f t="shared" si="0"/>
        <v>1.0357985620292414</v>
      </c>
    </row>
    <row r="42" spans="1:6" ht="47.25" x14ac:dyDescent="0.25">
      <c r="A42" s="7">
        <v>33</v>
      </c>
      <c r="B42" s="10" t="s">
        <v>36</v>
      </c>
      <c r="C42" s="11" t="s">
        <v>14</v>
      </c>
      <c r="D42" s="12">
        <v>0.29409999999999997</v>
      </c>
      <c r="E42" s="12">
        <f>'[1]Расчет 2022-23'!AA47</f>
        <v>0.30469041139010061</v>
      </c>
      <c r="F42" s="12">
        <f t="shared" si="0"/>
        <v>1.0360095592999001</v>
      </c>
    </row>
    <row r="43" spans="1:6" ht="47.25" x14ac:dyDescent="0.25">
      <c r="A43" s="7">
        <v>34</v>
      </c>
      <c r="B43" s="13" t="s">
        <v>37</v>
      </c>
      <c r="C43" s="11" t="s">
        <v>14</v>
      </c>
      <c r="D43" s="12">
        <v>0.159</v>
      </c>
      <c r="E43" s="12">
        <f>'[1]Расчет 2022-23'!AA48</f>
        <v>0.16293529504536802</v>
      </c>
      <c r="F43" s="12">
        <f t="shared" si="0"/>
        <v>1.0247502833042015</v>
      </c>
    </row>
    <row r="44" spans="1:6" ht="31.5" x14ac:dyDescent="0.25">
      <c r="A44" s="7">
        <v>35</v>
      </c>
      <c r="B44" s="13" t="s">
        <v>38</v>
      </c>
      <c r="C44" s="11" t="s">
        <v>14</v>
      </c>
      <c r="D44" s="12">
        <v>5.45E-2</v>
      </c>
      <c r="E44" s="12">
        <f>'[1]Расчет 2022-23'!AA49</f>
        <v>5.6123612099716239E-2</v>
      </c>
      <c r="F44" s="12">
        <f t="shared" si="0"/>
        <v>1.0297910477012153</v>
      </c>
    </row>
    <row r="45" spans="1:6" ht="27" customHeight="1" x14ac:dyDescent="0.25">
      <c r="A45" s="7">
        <v>36</v>
      </c>
      <c r="B45" s="10" t="s">
        <v>39</v>
      </c>
      <c r="C45" s="11" t="s">
        <v>14</v>
      </c>
      <c r="D45" s="12">
        <v>1.85</v>
      </c>
      <c r="E45" s="12">
        <f>1.85*1.036</f>
        <v>1.9166000000000001</v>
      </c>
      <c r="F45" s="12">
        <f t="shared" si="0"/>
        <v>1.036</v>
      </c>
    </row>
    <row r="46" spans="1:6" ht="15.75" customHeight="1" x14ac:dyDescent="0.25">
      <c r="A46" s="7">
        <v>37</v>
      </c>
      <c r="B46" s="10" t="s">
        <v>40</v>
      </c>
      <c r="C46" s="11" t="s">
        <v>11</v>
      </c>
      <c r="D46" s="12">
        <v>230.99</v>
      </c>
      <c r="E46" s="12">
        <f>'[1]Расчет 2022-23'!AA60</f>
        <v>248.5507245628624</v>
      </c>
      <c r="F46" s="12">
        <f t="shared" si="0"/>
        <v>1.0760237437242408</v>
      </c>
    </row>
    <row r="47" spans="1:6" x14ac:dyDescent="0.25">
      <c r="A47" s="7">
        <v>38</v>
      </c>
      <c r="B47" s="10" t="s">
        <v>41</v>
      </c>
      <c r="C47" s="11" t="s">
        <v>11</v>
      </c>
      <c r="D47" s="12">
        <v>3368.72</v>
      </c>
      <c r="E47" s="12">
        <f>'[1]Расчет 2022-23'!AA61</f>
        <v>3663.1009724704331</v>
      </c>
      <c r="F47" s="12">
        <f t="shared" si="0"/>
        <v>1.0873865956417967</v>
      </c>
    </row>
    <row r="48" spans="1:6" x14ac:dyDescent="0.25">
      <c r="A48" s="7">
        <v>39</v>
      </c>
      <c r="B48" s="11" t="s">
        <v>42</v>
      </c>
      <c r="C48" s="11" t="s">
        <v>18</v>
      </c>
      <c r="D48" s="12">
        <v>340.85</v>
      </c>
      <c r="E48" s="12">
        <f>'[1]Расчет 2022-23'!AA62</f>
        <v>365.81301351398326</v>
      </c>
      <c r="F48" s="12">
        <f t="shared" si="0"/>
        <v>1.0732375341469362</v>
      </c>
    </row>
    <row r="49" spans="1:6" x14ac:dyDescent="0.25">
      <c r="A49" s="7">
        <v>40</v>
      </c>
      <c r="B49" s="11" t="str">
        <f>'[1]Расчет 2022-23'!B63</f>
        <v>Очистка барьерного ограждения от пыли и грязи водой</v>
      </c>
      <c r="C49" s="11" t="s">
        <v>11</v>
      </c>
      <c r="D49" s="12">
        <v>16.86</v>
      </c>
      <c r="E49" s="12">
        <f>'[1]Расчет 2022-23'!AA63</f>
        <v>18.090677403521827</v>
      </c>
      <c r="F49" s="12">
        <f t="shared" si="0"/>
        <v>1.0729939147996339</v>
      </c>
    </row>
    <row r="50" spans="1:6" ht="29.25" customHeight="1" x14ac:dyDescent="0.25">
      <c r="A50" s="7">
        <v>41</v>
      </c>
      <c r="B50" s="10" t="str">
        <f>'[1]Расчет 2022-23'!B64</f>
        <v>Механизированная уборка заездных карманов, площадок отдыха и стоянок автомобилей</v>
      </c>
      <c r="C50" s="11" t="s">
        <v>14</v>
      </c>
      <c r="D50" s="12">
        <v>1.32</v>
      </c>
      <c r="E50" s="12">
        <f>'[1]Расчет 2022-23'!AA64</f>
        <v>1.3724512939260847</v>
      </c>
      <c r="F50" s="12">
        <f t="shared" si="0"/>
        <v>1.0397358287318823</v>
      </c>
    </row>
    <row r="51" spans="1:6" ht="27.75" customHeight="1" x14ac:dyDescent="0.25">
      <c r="A51" s="7">
        <v>42</v>
      </c>
      <c r="B51" s="13" t="s">
        <v>43</v>
      </c>
      <c r="C51" s="11" t="s">
        <v>14</v>
      </c>
      <c r="D51" s="12">
        <v>2.13</v>
      </c>
      <c r="E51" s="12">
        <f>'[1]Расчет 2022-23'!AA10</f>
        <v>2.4150726308030031</v>
      </c>
      <c r="F51" s="12">
        <f t="shared" si="0"/>
        <v>1.1338369158699546</v>
      </c>
    </row>
    <row r="52" spans="1:6" ht="18.75" customHeight="1" x14ac:dyDescent="0.25">
      <c r="A52" s="7">
        <v>43</v>
      </c>
      <c r="B52" s="13" t="s">
        <v>44</v>
      </c>
      <c r="C52" s="11" t="s">
        <v>14</v>
      </c>
      <c r="D52" s="12">
        <v>4.51</v>
      </c>
      <c r="E52" s="12">
        <f>'[1]Расчет 2022-23'!AA11</f>
        <v>4.8704619859976006</v>
      </c>
      <c r="F52" s="12">
        <f t="shared" si="0"/>
        <v>1.0799250523276276</v>
      </c>
    </row>
    <row r="53" spans="1:6" ht="17.45" customHeight="1" x14ac:dyDescent="0.25">
      <c r="A53" s="7">
        <v>44</v>
      </c>
      <c r="B53" s="13" t="str">
        <f>'[1]Расчет 2022-23'!C25</f>
        <v>Очистка площадок от снега (перекидывание снега и скола)</v>
      </c>
      <c r="C53" s="11" t="s">
        <v>21</v>
      </c>
      <c r="D53" s="12">
        <v>318.52</v>
      </c>
      <c r="E53" s="12">
        <f>'[1]Расчет 2022-23'!AA25</f>
        <v>361.55871775961606</v>
      </c>
      <c r="F53" s="12">
        <f t="shared" si="0"/>
        <v>1.1351209272875049</v>
      </c>
    </row>
    <row r="54" spans="1:6" ht="45" customHeight="1" x14ac:dyDescent="0.25">
      <c r="A54" s="7">
        <v>45</v>
      </c>
      <c r="B54" s="13" t="str">
        <f>'[1]Расчет 2022-23'!C26</f>
        <v>Очистка территорий с усовершенствованным покрытием от уплотненного снега (очистка территорий от уплотненного снега скребком, сгребание снега в валы или кучи)</v>
      </c>
      <c r="C54" s="11" t="s">
        <v>14</v>
      </c>
      <c r="D54" s="12">
        <v>30.02</v>
      </c>
      <c r="E54" s="12">
        <f>'[1]Расчет 2022-23'!AA26</f>
        <v>34.076909148843818</v>
      </c>
      <c r="F54" s="12">
        <f t="shared" si="0"/>
        <v>1.1351402114871358</v>
      </c>
    </row>
    <row r="55" spans="1:6" ht="44.25" customHeight="1" x14ac:dyDescent="0.25">
      <c r="A55" s="7">
        <v>46</v>
      </c>
      <c r="B55" s="13" t="str">
        <f>'[1]Расчет 2022-23'!C27</f>
        <v>Перекидывание снега и скола (перекидывание снега и скола на газоны и свободные участки территорий с последующим равномерным разбрасыванием)</v>
      </c>
      <c r="C55" s="11" t="s">
        <v>21</v>
      </c>
      <c r="D55" s="12">
        <v>318.52</v>
      </c>
      <c r="E55" s="12">
        <f>'[1]Расчет 2022-23'!AA27</f>
        <v>361.55871775961606</v>
      </c>
      <c r="F55" s="12">
        <f t="shared" si="0"/>
        <v>1.1351209272875049</v>
      </c>
    </row>
    <row r="56" spans="1:6" ht="27" customHeight="1" x14ac:dyDescent="0.25">
      <c r="A56" s="7">
        <v>47</v>
      </c>
      <c r="B56" s="13" t="s">
        <v>45</v>
      </c>
      <c r="C56" s="11" t="s">
        <v>14</v>
      </c>
      <c r="D56" s="12">
        <v>9.42</v>
      </c>
      <c r="E56" s="12">
        <f>9.42*1.036</f>
        <v>9.7591199999999994</v>
      </c>
      <c r="F56" s="12">
        <f t="shared" si="0"/>
        <v>1.036</v>
      </c>
    </row>
    <row r="57" spans="1:6" ht="30.75" customHeight="1" x14ac:dyDescent="0.25">
      <c r="A57" s="7">
        <v>48</v>
      </c>
      <c r="B57" s="13" t="s">
        <v>46</v>
      </c>
      <c r="C57" s="11" t="s">
        <v>14</v>
      </c>
      <c r="D57" s="12">
        <v>59.48</v>
      </c>
      <c r="E57" s="12">
        <f>59.48*1.036</f>
        <v>61.621279999999999</v>
      </c>
      <c r="F57" s="12">
        <f t="shared" si="0"/>
        <v>1.036</v>
      </c>
    </row>
    <row r="58" spans="1:6" ht="28.5" customHeight="1" x14ac:dyDescent="0.25">
      <c r="A58" s="7">
        <v>49</v>
      </c>
      <c r="B58" s="13" t="s">
        <v>47</v>
      </c>
      <c r="C58" s="11" t="s">
        <v>14</v>
      </c>
      <c r="D58" s="12">
        <v>100.33</v>
      </c>
      <c r="E58" s="12">
        <f>100.33*1.036</f>
        <v>103.94188</v>
      </c>
      <c r="F58" s="12">
        <f t="shared" si="0"/>
        <v>1.036</v>
      </c>
    </row>
    <row r="59" spans="1:6" ht="31.5" x14ac:dyDescent="0.25">
      <c r="A59" s="7">
        <v>50</v>
      </c>
      <c r="B59" s="13" t="s">
        <v>48</v>
      </c>
      <c r="C59" s="11" t="s">
        <v>14</v>
      </c>
      <c r="D59" s="12">
        <v>0.19</v>
      </c>
      <c r="E59" s="12">
        <f>'[1]Расчет 2022-23'!AA52</f>
        <v>0.19621980131427139</v>
      </c>
      <c r="F59" s="12">
        <f>E59/D59</f>
        <v>1.0327357963909021</v>
      </c>
    </row>
    <row r="60" spans="1:6" ht="31.5" customHeight="1" x14ac:dyDescent="0.25">
      <c r="A60" s="7">
        <v>51</v>
      </c>
      <c r="B60" s="13" t="s">
        <v>49</v>
      </c>
      <c r="C60" s="11" t="s">
        <v>14</v>
      </c>
      <c r="D60" s="12">
        <v>0.16109999999999999</v>
      </c>
      <c r="E60" s="12">
        <f>'[1]Расчет 2022-23'!AA53</f>
        <v>0.16689157071277891</v>
      </c>
      <c r="F60" s="12">
        <f>E60/D60</f>
        <v>1.0359501596075662</v>
      </c>
    </row>
    <row r="61" spans="1:6" ht="49.5" customHeight="1" x14ac:dyDescent="0.25">
      <c r="A61" s="7">
        <v>52</v>
      </c>
      <c r="B61" s="13" t="s">
        <v>50</v>
      </c>
      <c r="C61" s="11" t="s">
        <v>14</v>
      </c>
      <c r="D61" s="12">
        <v>0.156</v>
      </c>
      <c r="E61" s="12">
        <f>'[1]Расчет 2022-23'!AA54</f>
        <v>0.16159277755292939</v>
      </c>
      <c r="F61" s="12">
        <f>E61/D61</f>
        <v>1.0358511381598037</v>
      </c>
    </row>
    <row r="62" spans="1:6" ht="31.5" x14ac:dyDescent="0.25">
      <c r="A62" s="7">
        <v>53</v>
      </c>
      <c r="B62" s="13" t="s">
        <v>51</v>
      </c>
      <c r="C62" s="11" t="s">
        <v>14</v>
      </c>
      <c r="D62" s="12">
        <v>1.63</v>
      </c>
      <c r="E62" s="12">
        <f>'[1]Расчет 2022-23'!AA55</f>
        <v>1.6863904774407048</v>
      </c>
      <c r="F62" s="12">
        <f t="shared" ref="F62:F73" si="1">E62/D62</f>
        <v>1.0345953849329479</v>
      </c>
    </row>
    <row r="63" spans="1:6" x14ac:dyDescent="0.25">
      <c r="A63" s="7">
        <v>54</v>
      </c>
      <c r="B63" s="10" t="s">
        <v>52</v>
      </c>
      <c r="C63" s="11" t="s">
        <v>53</v>
      </c>
      <c r="D63" s="12">
        <v>1585.26</v>
      </c>
      <c r="E63" s="12">
        <f>1585.26*1.036</f>
        <v>1642.32936</v>
      </c>
      <c r="F63" s="12">
        <f t="shared" si="1"/>
        <v>1.036</v>
      </c>
    </row>
    <row r="64" spans="1:6" ht="47.25" customHeight="1" x14ac:dyDescent="0.25">
      <c r="A64" s="7">
        <v>55</v>
      </c>
      <c r="B64" s="13" t="s">
        <v>54</v>
      </c>
      <c r="C64" s="11" t="s">
        <v>55</v>
      </c>
      <c r="D64" s="12">
        <v>218.64</v>
      </c>
      <c r="E64" s="12">
        <f>'[1]Расчет 2022-23'!AA57</f>
        <v>226.51376047128284</v>
      </c>
      <c r="F64" s="12">
        <f t="shared" si="1"/>
        <v>1.0360124426970492</v>
      </c>
    </row>
    <row r="65" spans="1:6" ht="28.5" customHeight="1" x14ac:dyDescent="0.25">
      <c r="A65" s="7">
        <v>56</v>
      </c>
      <c r="B65" s="13" t="s">
        <v>56</v>
      </c>
      <c r="C65" s="11" t="s">
        <v>57</v>
      </c>
      <c r="D65" s="12">
        <v>88.41</v>
      </c>
      <c r="E65" s="12">
        <f>'[1]Расчет 2022-23'!AA51</f>
        <v>88.955596800000023</v>
      </c>
      <c r="F65" s="12">
        <f t="shared" si="1"/>
        <v>1.0061712114014254</v>
      </c>
    </row>
    <row r="66" spans="1:6" ht="77.25" customHeight="1" x14ac:dyDescent="0.25">
      <c r="A66" s="7">
        <v>57</v>
      </c>
      <c r="B66" s="13" t="s">
        <v>58</v>
      </c>
      <c r="C66" s="11" t="s">
        <v>14</v>
      </c>
      <c r="D66" s="12">
        <v>0.32</v>
      </c>
      <c r="E66" s="12">
        <f>'[1]Расчет 2022-23'!AA58</f>
        <v>0.33165980783989363</v>
      </c>
      <c r="F66" s="12">
        <f t="shared" si="1"/>
        <v>1.0364368994996676</v>
      </c>
    </row>
    <row r="67" spans="1:6" ht="81.75" customHeight="1" x14ac:dyDescent="0.25">
      <c r="A67" s="7">
        <v>58</v>
      </c>
      <c r="B67" s="10" t="s">
        <v>59</v>
      </c>
      <c r="C67" s="11" t="s">
        <v>14</v>
      </c>
      <c r="D67" s="12">
        <v>14.12</v>
      </c>
      <c r="E67" s="12">
        <f>'[1]Расчет 2022-23'!AA59</f>
        <v>14.910634330680697</v>
      </c>
      <c r="F67" s="12">
        <f t="shared" si="1"/>
        <v>1.0559939327677548</v>
      </c>
    </row>
    <row r="68" spans="1:6" ht="48" customHeight="1" x14ac:dyDescent="0.25">
      <c r="A68" s="7">
        <v>59</v>
      </c>
      <c r="B68" s="10" t="s">
        <v>60</v>
      </c>
      <c r="C68" s="11" t="s">
        <v>53</v>
      </c>
      <c r="D68" s="12">
        <v>568.87</v>
      </c>
      <c r="E68" s="12">
        <f>'[1]Расчет 2022-23'!AA65</f>
        <v>589.34673209767163</v>
      </c>
      <c r="F68" s="12">
        <f t="shared" si="1"/>
        <v>1.0359954508018909</v>
      </c>
    </row>
    <row r="69" spans="1:6" ht="19.5" customHeight="1" x14ac:dyDescent="0.25">
      <c r="A69" s="7">
        <v>60</v>
      </c>
      <c r="B69" s="10" t="str">
        <f>'[1]Расчет 2022-23'!C66</f>
        <v>Сгребание снега на перекрестках</v>
      </c>
      <c r="C69" s="11" t="s">
        <v>14</v>
      </c>
      <c r="D69" s="12">
        <v>0.20300000000000001</v>
      </c>
      <c r="E69" s="12">
        <f>'[1]Расчет 2022-23'!AA66</f>
        <v>0.20990431554163649</v>
      </c>
      <c r="F69" s="12">
        <f t="shared" si="1"/>
        <v>1.0340114066090467</v>
      </c>
    </row>
    <row r="70" spans="1:6" ht="31.5" customHeight="1" x14ac:dyDescent="0.25">
      <c r="A70" s="7">
        <v>61</v>
      </c>
      <c r="B70" s="13" t="str">
        <f>'[1]Расчет 2022-23'!C67</f>
        <v>Круглосуточное дежурство механизированных бригад для уборки снега и борьбы с зимней скользкостью, патрульная снегоочистка</v>
      </c>
      <c r="C70" s="11" t="s">
        <v>53</v>
      </c>
      <c r="D70" s="12">
        <v>900.06</v>
      </c>
      <c r="E70" s="12">
        <f>'[1]Расчет 2022-23'!AA67</f>
        <v>932.45955557919297</v>
      </c>
      <c r="F70" s="12">
        <f t="shared" si="1"/>
        <v>1.0359971063920106</v>
      </c>
    </row>
    <row r="71" spans="1:6" ht="30.75" customHeight="1" x14ac:dyDescent="0.25">
      <c r="A71" s="7">
        <v>62</v>
      </c>
      <c r="B71" s="13" t="str">
        <f>'[1]Расчет 2022-23'!C68</f>
        <v>Борьба с наледями на автомобильных дорогах, в том числе у искусственных неровностей</v>
      </c>
      <c r="C71" s="11" t="s">
        <v>14</v>
      </c>
      <c r="D71" s="12">
        <v>4.87</v>
      </c>
      <c r="E71" s="12">
        <f>'[1]Расчет 2022-23'!AA68</f>
        <v>5.0436321238358408</v>
      </c>
      <c r="F71" s="12">
        <f t="shared" si="1"/>
        <v>1.035653413518653</v>
      </c>
    </row>
    <row r="72" spans="1:6" ht="29.25" customHeight="1" x14ac:dyDescent="0.25">
      <c r="A72" s="7">
        <v>63</v>
      </c>
      <c r="B72" s="13" t="s">
        <v>61</v>
      </c>
      <c r="C72" s="11" t="s">
        <v>18</v>
      </c>
      <c r="D72" s="12">
        <v>13107.07</v>
      </c>
      <c r="E72" s="12">
        <f>13107.07*1.036</f>
        <v>13578.92452</v>
      </c>
      <c r="F72" s="12">
        <f t="shared" si="1"/>
        <v>1.036</v>
      </c>
    </row>
    <row r="73" spans="1:6" ht="45.75" customHeight="1" x14ac:dyDescent="0.25">
      <c r="A73" s="7">
        <v>64</v>
      </c>
      <c r="B73" s="13" t="s">
        <v>62</v>
      </c>
      <c r="C73" s="11" t="s">
        <v>18</v>
      </c>
      <c r="D73" s="12">
        <v>276.10000000000002</v>
      </c>
      <c r="E73" s="12">
        <f>276.1*1.036</f>
        <v>286.03960000000001</v>
      </c>
      <c r="F73" s="12">
        <f t="shared" si="1"/>
        <v>1.036</v>
      </c>
    </row>
    <row r="74" spans="1:6" ht="14.25" customHeight="1" x14ac:dyDescent="0.25">
      <c r="B74" s="14"/>
      <c r="E74" s="15"/>
      <c r="F74" s="15"/>
    </row>
    <row r="75" spans="1:6" x14ac:dyDescent="0.25">
      <c r="A75" s="19" t="s">
        <v>63</v>
      </c>
      <c r="B75" s="19"/>
      <c r="C75" s="19"/>
      <c r="D75" s="19"/>
      <c r="E75" s="19"/>
    </row>
    <row r="76" spans="1:6" x14ac:dyDescent="0.25">
      <c r="A76" s="16"/>
    </row>
    <row r="77" spans="1:6" x14ac:dyDescent="0.25">
      <c r="A77" s="17"/>
    </row>
    <row r="78" spans="1:6" x14ac:dyDescent="0.25">
      <c r="A78" s="17"/>
    </row>
  </sheetData>
  <mergeCells count="2">
    <mergeCell ref="A6:F6"/>
    <mergeCell ref="A75:E7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2023-02-13T00:36:52Z</dcterms:modified>
</cp:coreProperties>
</file>