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2" sheetId="2" r:id="rId1"/>
  </sheets>
  <definedNames>
    <definedName name="_xlnm.Print_Area" localSheetId="0">Лист2!$A$1:$K$51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2"/>
  <c r="C38"/>
  <c r="D38"/>
  <c r="F38"/>
  <c r="F37" s="1"/>
  <c r="G38"/>
  <c r="H38"/>
  <c r="I38"/>
  <c r="I37" s="1"/>
  <c r="J38"/>
  <c r="J37" s="1"/>
  <c r="K38"/>
  <c r="G37"/>
  <c r="H37"/>
  <c r="K37"/>
  <c r="E37"/>
  <c r="D37"/>
  <c r="C37"/>
  <c r="D42" l="1"/>
  <c r="D46"/>
  <c r="D50" l="1"/>
  <c r="E42" l="1"/>
  <c r="K42"/>
  <c r="K41"/>
  <c r="J49"/>
  <c r="J45"/>
  <c r="J43"/>
  <c r="J35"/>
  <c r="J33"/>
  <c r="J31"/>
  <c r="J29"/>
  <c r="J24" s="1"/>
  <c r="J25"/>
  <c r="J21"/>
  <c r="J18"/>
  <c r="J16"/>
  <c r="J10"/>
  <c r="J9" s="1"/>
  <c r="J7"/>
  <c r="J6" s="1"/>
  <c r="K49"/>
  <c r="K45"/>
  <c r="K43"/>
  <c r="K35"/>
  <c r="K33"/>
  <c r="K31" s="1"/>
  <c r="K30"/>
  <c r="K29" s="1"/>
  <c r="K25"/>
  <c r="K21"/>
  <c r="K18"/>
  <c r="K16"/>
  <c r="K15" s="1"/>
  <c r="K10"/>
  <c r="K9"/>
  <c r="K7"/>
  <c r="K6" s="1"/>
  <c r="G42"/>
  <c r="K24" l="1"/>
  <c r="J15"/>
  <c r="J23"/>
  <c r="J5"/>
  <c r="K5"/>
  <c r="H42"/>
  <c r="K23"/>
  <c r="J4" l="1"/>
  <c r="J51" s="1"/>
  <c r="K4"/>
  <c r="K51" s="1"/>
  <c r="E39" l="1"/>
  <c r="H50" l="1"/>
  <c r="H46"/>
  <c r="H44"/>
  <c r="H40"/>
  <c r="H41"/>
  <c r="H36"/>
  <c r="H35" s="1"/>
  <c r="H34"/>
  <c r="H33" s="1"/>
  <c r="H32"/>
  <c r="H27"/>
  <c r="H28"/>
  <c r="H26"/>
  <c r="H22"/>
  <c r="H20"/>
  <c r="H19"/>
  <c r="H18" s="1"/>
  <c r="H17"/>
  <c r="H16" s="1"/>
  <c r="H12"/>
  <c r="H13"/>
  <c r="H14"/>
  <c r="H11"/>
  <c r="H8"/>
  <c r="H7" s="1"/>
  <c r="H6" s="1"/>
  <c r="H49"/>
  <c r="H45"/>
  <c r="H43"/>
  <c r="H21"/>
  <c r="G7"/>
  <c r="G6" s="1"/>
  <c r="G49"/>
  <c r="G45"/>
  <c r="G43"/>
  <c r="G35"/>
  <c r="G33"/>
  <c r="G31"/>
  <c r="G29"/>
  <c r="G25"/>
  <c r="G21"/>
  <c r="G18"/>
  <c r="G16"/>
  <c r="G10"/>
  <c r="G9"/>
  <c r="C41"/>
  <c r="H10" l="1"/>
  <c r="H9" s="1"/>
  <c r="G15"/>
  <c r="G5" s="1"/>
  <c r="H31"/>
  <c r="H25"/>
  <c r="H15"/>
  <c r="H5" s="1"/>
  <c r="G24"/>
  <c r="G23" s="1"/>
  <c r="G4" l="1"/>
  <c r="G51" s="1"/>
  <c r="E8"/>
  <c r="E13"/>
  <c r="E12"/>
  <c r="E14"/>
  <c r="E11"/>
  <c r="E17"/>
  <c r="E19"/>
  <c r="E20"/>
  <c r="E22"/>
  <c r="E27"/>
  <c r="E26"/>
  <c r="E28"/>
  <c r="E32"/>
  <c r="E34"/>
  <c r="E36"/>
  <c r="E40"/>
  <c r="E50"/>
  <c r="E49" s="1"/>
  <c r="E46"/>
  <c r="E45" s="1"/>
  <c r="E44"/>
  <c r="E43" s="1"/>
  <c r="D45"/>
  <c r="D49"/>
  <c r="D43"/>
  <c r="D35"/>
  <c r="D33"/>
  <c r="D31" s="1"/>
  <c r="D29"/>
  <c r="D25"/>
  <c r="D21"/>
  <c r="D18"/>
  <c r="D16"/>
  <c r="D10"/>
  <c r="D9" s="1"/>
  <c r="D7"/>
  <c r="D6" s="1"/>
  <c r="I49"/>
  <c r="I45"/>
  <c r="C49"/>
  <c r="F45"/>
  <c r="C45"/>
  <c r="F43"/>
  <c r="I43"/>
  <c r="C43"/>
  <c r="D15" l="1"/>
  <c r="D5" s="1"/>
  <c r="D24"/>
  <c r="D23" s="1"/>
  <c r="F49"/>
  <c r="D4" l="1"/>
  <c r="D51" s="1"/>
  <c r="E35" l="1"/>
  <c r="E33"/>
  <c r="E31" s="1"/>
  <c r="E25"/>
  <c r="E21"/>
  <c r="E18"/>
  <c r="E16"/>
  <c r="E10"/>
  <c r="E9" s="1"/>
  <c r="E7"/>
  <c r="E6" s="1"/>
  <c r="E41"/>
  <c r="E15" l="1"/>
  <c r="E5"/>
  <c r="C18"/>
  <c r="I35"/>
  <c r="F35"/>
  <c r="C35"/>
  <c r="I33"/>
  <c r="I31" s="1"/>
  <c r="F33"/>
  <c r="F31" s="1"/>
  <c r="C33"/>
  <c r="C31" s="1"/>
  <c r="I30"/>
  <c r="I29" s="1"/>
  <c r="F30"/>
  <c r="C30"/>
  <c r="I25"/>
  <c r="F25"/>
  <c r="C25"/>
  <c r="I21"/>
  <c r="F21"/>
  <c r="C21"/>
  <c r="F18"/>
  <c r="I18"/>
  <c r="I16"/>
  <c r="F16"/>
  <c r="C16"/>
  <c r="I10"/>
  <c r="I9" s="1"/>
  <c r="F10"/>
  <c r="F9" s="1"/>
  <c r="C10"/>
  <c r="C9" s="1"/>
  <c r="I7"/>
  <c r="I6" s="1"/>
  <c r="F7"/>
  <c r="F6" s="1"/>
  <c r="C7"/>
  <c r="C6" s="1"/>
  <c r="F29" l="1"/>
  <c r="F24" s="1"/>
  <c r="F23" s="1"/>
  <c r="H30"/>
  <c r="H29" s="1"/>
  <c r="H24" s="1"/>
  <c r="H23" s="1"/>
  <c r="H4" s="1"/>
  <c r="H51" s="1"/>
  <c r="C29"/>
  <c r="C24" s="1"/>
  <c r="C23" s="1"/>
  <c r="E30"/>
  <c r="E29" s="1"/>
  <c r="E24" s="1"/>
  <c r="E23" s="1"/>
  <c r="E4" s="1"/>
  <c r="E51" s="1"/>
  <c r="I24"/>
  <c r="I23" s="1"/>
  <c r="I15"/>
  <c r="I5" s="1"/>
  <c r="F15"/>
  <c r="F5" s="1"/>
  <c r="C15"/>
  <c r="C5" s="1"/>
  <c r="C4" l="1"/>
  <c r="C51" s="1"/>
  <c r="I4"/>
  <c r="I51" s="1"/>
  <c r="F4"/>
  <c r="F51" s="1"/>
</calcChain>
</file>

<file path=xl/sharedStrings.xml><?xml version="1.0" encoding="utf-8"?>
<sst xmlns="http://schemas.openxmlformats.org/spreadsheetml/2006/main" count="108" uniqueCount="103">
  <si>
    <t xml:space="preserve">Прогнозируемый объем поступления доходов в  бюджет муниципального образования "Город Мирный" на 2022 год  и на плановый период 2023 и 2024 годов
</t>
  </si>
  <si>
    <t/>
  </si>
  <si>
    <t>КБК</t>
  </si>
  <si>
    <t>Наименование</t>
  </si>
  <si>
    <t xml:space="preserve">2023 год </t>
  </si>
  <si>
    <t>2024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</si>
  <si>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</si>
  <si>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</si>
  <si>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</si>
  <si>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</si>
  <si>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000 1 01 02000 00 0000 110</t>
  </si>
  <si>
    <t xml:space="preserve">Налог на доходы физических лиц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</si>
  <si>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</si>
  <si>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</si>
  <si>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</si>
  <si>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</si>
  <si>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</si>
  <si>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</si>
  <si>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</si>
  <si>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</si>
  <si>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</si>
  <si>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</si>
  <si>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</si>
  <si>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</si>
  <si>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</si>
  <si>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</si>
  <si>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</si>
  <si>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</si>
  <si>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</si>
  <si>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</si>
  <si>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</si>
  <si>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</si>
  <si>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</si>
  <si>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</si>
  <si>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</si>
  <si>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</si>
  <si>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</si>
  <si>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</si>
  <si>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801 1 08 00000 00 0000 110</t>
  </si>
  <si>
    <t>ГОСУДАРСТВЕННАЯ ПОШЛИНА</t>
  </si>
  <si>
    <t>801 1 08 07175 01 0000 110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</si>
  <si>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</si>
  <si>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</si>
  <si>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</si>
  <si>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</si>
  <si>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</si>
  <si>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</si>
  <si>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801 1 11 05013 13 0000 120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</si>
  <si>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</si>
  <si>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</si>
  <si>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</si>
  <si>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</si>
  <si>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</si>
  <si>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</si>
  <si>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</si>
  <si>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</si>
  <si>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</si>
  <si>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</si>
  <si>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</si>
  <si>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801 1 14 02053 13 0000 410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</si>
  <si>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</si>
  <si>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</si>
  <si>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</si>
  <si>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</si>
  <si>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</si>
  <si>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</si>
  <si>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</si>
  <si>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801 1 16 11064 01 0000 140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</si>
  <si>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</si>
  <si>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</si>
  <si>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</si>
  <si>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</si>
  <si>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801 2 02 25555 13 0000 150</t>
  </si>
  <si>
    <t>Субсидии бюджетам городских поселений на реализацию программ формирования современной городской среды</t>
  </si>
  <si>
    <t>801 2 02 45160 13 0000 150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</si>
  <si>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</si>
  <si>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</si>
  <si>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2022 год </t>
  </si>
  <si>
    <t>000 2 02 30000 00 0000 150</t>
  </si>
  <si>
    <t>Субвенции бюджетам бюджетной системы Российской Федерации</t>
  </si>
  <si>
    <t>801 2 02 30024 13 6336 150</t>
  </si>
  <si>
    <t>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</si>
  <si>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000 2 07 00000 00 0000 000</t>
  </si>
  <si>
    <t>ПРОЧИЕ БЕЗВОЗМЕЗДНЫЕ ПОСТУПЛЕНИЯ</t>
  </si>
  <si>
    <t>801 2 07 05030 13 0000 150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</si>
  <si>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</si>
  <si>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</si>
  <si>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</si>
  <si>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801 2 18 60010 13 0000 150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</si>
  <si>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</si>
  <si>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</si>
  <si>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</si>
  <si>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801 2 19 60010 13 0000 150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</si>
  <si>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</si>
  <si>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Сумма уточнений (+, -)</t>
  </si>
  <si>
    <t>2022 год с уточнениями</t>
  </si>
  <si>
    <t>2023 год с уточнениями</t>
  </si>
  <si>
    <t>801 2 02 20077 13 6470 150</t>
  </si>
  <si>
    <t>Субсидии на реализацию мероприятия "Развитие и освоение территорий в целях стимулирования строительства индивидуальных жилых домов"</t>
  </si>
  <si>
    <t>801 2 02 49999 13 0000 150</t>
  </si>
  <si>
    <t>Прочие межбюджетные трансферты, передаваемые бюджетам городских поселений</t>
  </si>
  <si>
    <t>2024 год с уточнениями</t>
  </si>
  <si>
    <t>Приложение №1
к решению городского Совета  
№ IV - 53-2 от 18.03.2022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</si>
</sst>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0" fontId="4" fillId="0" borderId="0"/>
  </cellStyleXfs>
  <cellXfs count="50">
    <xf numFmtId="0" fontId="0" fillId="0" borderId="0" xfId="0"/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2" fillId="2" borderId="1" xfId="1" applyFont="1" applyFill="1" applyBorder="1">
      <alignment horizontal="center"/>
    </xf>
    <xf numFmtId="49" fontId="1" fillId="2" borderId="1" xfId="1" applyFont="1" applyFill="1" applyBorder="1">
      <alignment horizontal="center"/>
    </xf>
    <xf numFmtId="0" fontId="1" fillId="2" borderId="1" xfId="2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 wrapText="1"/>
    </xf>
    <xf numFmtId="0" fontId="6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0" xfId="0" applyNumberFormat="1" applyFont="1"/>
    <xf numFmtId="2" fontId="5" fillId="0" borderId="0" xfId="0" applyNumberFormat="1" applyFont="1"/>
    <xf numFmtId="4" fontId="5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top" wrapText="1"/>
    </xf>
    <xf numFmtId="164" fontId="5" fillId="0" borderId="0" xfId="0" applyNumberFormat="1" applyFont="1"/>
    <xf numFmtId="0" fontId="6" fillId="2" borderId="1" xfId="0" applyFont="1" applyFill="1" applyBorder="1" applyAlignment="1">
      <alignment horizontal="center" vertical="top" wrapText="1"/>
    </xf>
    <xf numFmtId="0" fontId="11" fillId="2" borderId="1" xfId="3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 wrapText="1"/>
    </xf>
  </cellXfs>
  <cellStyles count="4">
    <cellStyle name="xl30" xfId="2"/>
    <cellStyle name="xl41" xfId="1"/>
    <cellStyle name="Обычный" xfId="0" builtinId="0"/>
    <cellStyle name="Обычный 4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="89" zoomScaleNormal="90" zoomScaleSheetLayoutView="89" workbookViewId="0">
      <selection sqref="A1:K1"/>
    </sheetView>
  </sheetViews>
  <sheetFormatPr defaultRowHeight="15" outlineLevelRow="1"/>
  <cols>
    <col min="1" max="1" width="29.140625" style="9" customWidth="1"/>
    <col min="2" max="2" width="78.5703125" style="9" customWidth="1"/>
    <col min="3" max="3" width="19.85546875" style="9" customWidth="1"/>
    <col min="4" max="4" width="15.7109375" style="9" customWidth="1"/>
    <col min="5" max="5" width="15.85546875" style="9" customWidth="1"/>
    <col min="6" max="6" width="16.42578125" style="9" customWidth="1"/>
    <col min="7" max="7" width="18" style="9" customWidth="1"/>
    <col min="8" max="8" width="16.42578125" style="9" customWidth="1"/>
    <col min="9" max="9" width="18.85546875" style="9" customWidth="1"/>
    <col min="10" max="10" width="17.42578125" style="9" customWidth="1"/>
    <col min="11" max="11" width="20" style="9" customWidth="1"/>
    <col min="12" max="16384" width="9.140625" style="9"/>
  </cols>
  <sheetData>
    <row r="1" spans="1:11" ht="66" customHeight="1">
      <c r="A1" s="49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2.2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39"/>
      <c r="K2" s="39"/>
    </row>
    <row r="3" spans="1:11" ht="42.75" customHeight="1">
      <c r="A3" s="2" t="s">
        <v>2</v>
      </c>
      <c r="B3" s="2" t="s">
        <v>3</v>
      </c>
      <c r="C3" s="2" t="s">
        <v>77</v>
      </c>
      <c r="D3" s="43" t="s">
        <v>94</v>
      </c>
      <c r="E3" s="44" t="s">
        <v>95</v>
      </c>
      <c r="F3" s="2" t="s">
        <v>4</v>
      </c>
      <c r="G3" s="43" t="s">
        <v>94</v>
      </c>
      <c r="H3" s="44" t="s">
        <v>96</v>
      </c>
      <c r="I3" s="2" t="s">
        <v>5</v>
      </c>
      <c r="J3" s="45" t="s">
        <v>94</v>
      </c>
      <c r="K3" s="2" t="s">
        <v>101</v>
      </c>
    </row>
    <row r="4" spans="1:11">
      <c r="A4" s="10" t="s">
        <v>1</v>
      </c>
      <c r="B4" s="4" t="s">
        <v>6</v>
      </c>
      <c r="C4" s="1">
        <f t="shared" ref="C4:I4" si="0">C5+C23</f>
        <v>526805270.69999999</v>
      </c>
      <c r="D4" s="1">
        <f t="shared" si="0"/>
        <v>0</v>
      </c>
      <c r="E4" s="1">
        <f t="shared" ref="E4" si="1">E5+E23</f>
        <v>526805270.69999999</v>
      </c>
      <c r="F4" s="1">
        <f t="shared" si="0"/>
        <v>538865437.00999999</v>
      </c>
      <c r="G4" s="1">
        <f t="shared" ref="G4" si="2">G5+G23</f>
        <v>0</v>
      </c>
      <c r="H4" s="1">
        <f t="shared" ref="H4" si="3">H5+H23</f>
        <v>538865437.00999999</v>
      </c>
      <c r="I4" s="1">
        <f t="shared" si="0"/>
        <v>557724907.00999999</v>
      </c>
      <c r="J4" s="1">
        <f>J5+J23</f>
        <v>0</v>
      </c>
      <c r="K4" s="1">
        <f t="shared" ref="K4" si="4">K5+K23</f>
        <v>557724907.00999999</v>
      </c>
    </row>
    <row r="5" spans="1:11">
      <c r="A5" s="4" t="s">
        <v>1</v>
      </c>
      <c r="B5" s="4" t="s">
        <v>7</v>
      </c>
      <c r="C5" s="1">
        <f>C6+C9+C15+C21</f>
        <v>440955601.27999997</v>
      </c>
      <c r="D5" s="1">
        <f>D6+D9+D15+D21</f>
        <v>0</v>
      </c>
      <c r="E5" s="1">
        <f>E6+E9+E15+E21</f>
        <v>440955601.27999997</v>
      </c>
      <c r="F5" s="1">
        <f t="shared" ref="F5:I5" si="5">F6+F9+F15+F21</f>
        <v>455683451.27999997</v>
      </c>
      <c r="G5" s="1">
        <f t="shared" ref="G5" si="6">G6+G9+G15+G21</f>
        <v>0</v>
      </c>
      <c r="H5" s="1">
        <f t="shared" ref="H5" si="7">H6+H9+H15+H21</f>
        <v>455683451.27999997</v>
      </c>
      <c r="I5" s="1">
        <f t="shared" si="5"/>
        <v>474529921.27999997</v>
      </c>
      <c r="J5" s="1">
        <f t="shared" ref="J5" si="8">J6+J9+J15+J21</f>
        <v>0</v>
      </c>
      <c r="K5" s="1">
        <f t="shared" ref="K5" si="9">K6+K9+K15+K21</f>
        <v>474529921.27999997</v>
      </c>
    </row>
    <row r="6" spans="1:11">
      <c r="A6" s="10" t="s">
        <v>8</v>
      </c>
      <c r="B6" s="4" t="s">
        <v>9</v>
      </c>
      <c r="C6" s="1">
        <f t="shared" ref="C6:K7" si="10">C7</f>
        <v>334448300</v>
      </c>
      <c r="D6" s="1">
        <f t="shared" si="10"/>
        <v>0</v>
      </c>
      <c r="E6" s="1">
        <f t="shared" si="10"/>
        <v>334448300</v>
      </c>
      <c r="F6" s="1">
        <f t="shared" si="10"/>
        <v>349146920</v>
      </c>
      <c r="G6" s="1">
        <f t="shared" si="10"/>
        <v>0</v>
      </c>
      <c r="H6" s="1">
        <f t="shared" si="10"/>
        <v>349146920</v>
      </c>
      <c r="I6" s="1">
        <f t="shared" si="10"/>
        <v>367982950</v>
      </c>
      <c r="J6" s="1">
        <f t="shared" si="10"/>
        <v>0</v>
      </c>
      <c r="K6" s="1">
        <f t="shared" si="10"/>
        <v>367982950</v>
      </c>
    </row>
    <row r="7" spans="1:11">
      <c r="A7" s="10" t="s">
        <v>10</v>
      </c>
      <c r="B7" s="4" t="s">
        <v>11</v>
      </c>
      <c r="C7" s="1">
        <f t="shared" si="10"/>
        <v>334448300</v>
      </c>
      <c r="D7" s="1">
        <f t="shared" si="10"/>
        <v>0</v>
      </c>
      <c r="E7" s="1">
        <f t="shared" si="10"/>
        <v>334448300</v>
      </c>
      <c r="F7" s="1">
        <f t="shared" si="10"/>
        <v>349146920</v>
      </c>
      <c r="G7" s="1">
        <f>G8</f>
        <v>0</v>
      </c>
      <c r="H7" s="1">
        <f>H8</f>
        <v>349146920</v>
      </c>
      <c r="I7" s="1">
        <f t="shared" si="10"/>
        <v>367982950</v>
      </c>
      <c r="J7" s="1">
        <f t="shared" si="10"/>
        <v>0</v>
      </c>
      <c r="K7" s="1">
        <f t="shared" si="10"/>
        <v>367982950</v>
      </c>
    </row>
    <row r="8" spans="1:11" ht="60">
      <c r="A8" s="5" t="s">
        <v>12</v>
      </c>
      <c r="B8" s="6" t="s">
        <v>13</v>
      </c>
      <c r="C8" s="7">
        <v>334448300</v>
      </c>
      <c r="D8" s="7">
        <v>0</v>
      </c>
      <c r="E8" s="7">
        <f>C8+D8</f>
        <v>334448300</v>
      </c>
      <c r="F8" s="7">
        <v>349146920</v>
      </c>
      <c r="G8" s="7">
        <v>0</v>
      </c>
      <c r="H8" s="7">
        <f>F8+G8</f>
        <v>349146920</v>
      </c>
      <c r="I8" s="8">
        <v>367982950</v>
      </c>
      <c r="J8" s="8">
        <v>0</v>
      </c>
      <c r="K8" s="8">
        <v>367982950</v>
      </c>
    </row>
    <row r="9" spans="1:11" ht="28.5">
      <c r="A9" s="10" t="s">
        <v>14</v>
      </c>
      <c r="B9" s="4" t="s">
        <v>15</v>
      </c>
      <c r="C9" s="1">
        <f t="shared" ref="C9:K9" si="11">C10</f>
        <v>708230</v>
      </c>
      <c r="D9" s="1">
        <f t="shared" si="11"/>
        <v>0</v>
      </c>
      <c r="E9" s="1">
        <f t="shared" si="11"/>
        <v>708230</v>
      </c>
      <c r="F9" s="1">
        <f t="shared" si="11"/>
        <v>737460</v>
      </c>
      <c r="G9" s="1">
        <f t="shared" si="11"/>
        <v>0</v>
      </c>
      <c r="H9" s="1">
        <f t="shared" si="11"/>
        <v>737460</v>
      </c>
      <c r="I9" s="1">
        <f t="shared" si="11"/>
        <v>747900</v>
      </c>
      <c r="J9" s="1">
        <f t="shared" si="11"/>
        <v>0</v>
      </c>
      <c r="K9" s="1">
        <f t="shared" si="11"/>
        <v>747900</v>
      </c>
    </row>
    <row r="10" spans="1:11" ht="28.5">
      <c r="A10" s="10" t="s">
        <v>16</v>
      </c>
      <c r="B10" s="4" t="s">
        <v>17</v>
      </c>
      <c r="C10" s="1">
        <f t="shared" ref="C10:I10" si="12">C11+C12+C13+C14</f>
        <v>708230</v>
      </c>
      <c r="D10" s="1">
        <f t="shared" si="12"/>
        <v>0</v>
      </c>
      <c r="E10" s="1">
        <f t="shared" ref="E10" si="13">E11+E12+E13+E14</f>
        <v>708230</v>
      </c>
      <c r="F10" s="1">
        <f t="shared" si="12"/>
        <v>737460</v>
      </c>
      <c r="G10" s="1">
        <f t="shared" ref="G10" si="14">G11+G12+G13+G14</f>
        <v>0</v>
      </c>
      <c r="H10" s="1">
        <f t="shared" ref="H10" si="15">H11+H12+H13+H14</f>
        <v>737460</v>
      </c>
      <c r="I10" s="1">
        <f t="shared" si="12"/>
        <v>747900</v>
      </c>
      <c r="J10" s="1">
        <f t="shared" ref="J10" si="16">J11+J12+J13+J14</f>
        <v>0</v>
      </c>
      <c r="K10" s="1">
        <f t="shared" ref="K10" si="17">K11+K12+K13+K14</f>
        <v>747900</v>
      </c>
    </row>
    <row r="11" spans="1:11" ht="81" customHeight="1">
      <c r="A11" s="5" t="s">
        <v>18</v>
      </c>
      <c r="B11" s="11" t="s">
        <v>19</v>
      </c>
      <c r="C11" s="7">
        <v>320210</v>
      </c>
      <c r="D11" s="7">
        <v>0</v>
      </c>
      <c r="E11" s="7">
        <f>C11+D11</f>
        <v>320210</v>
      </c>
      <c r="F11" s="7">
        <v>329940</v>
      </c>
      <c r="G11" s="7">
        <v>0</v>
      </c>
      <c r="H11" s="7">
        <f>F11+G11</f>
        <v>329940</v>
      </c>
      <c r="I11" s="7">
        <v>329290</v>
      </c>
      <c r="J11" s="7">
        <v>0</v>
      </c>
      <c r="K11" s="7">
        <v>329290</v>
      </c>
    </row>
    <row r="12" spans="1:11" ht="97.5" customHeight="1">
      <c r="A12" s="5" t="s">
        <v>20</v>
      </c>
      <c r="B12" s="11" t="s">
        <v>21</v>
      </c>
      <c r="C12" s="7">
        <v>1770</v>
      </c>
      <c r="D12" s="7">
        <v>0</v>
      </c>
      <c r="E12" s="7">
        <f t="shared" ref="E12:E14" si="18">C12+D12</f>
        <v>1770</v>
      </c>
      <c r="F12" s="7">
        <v>1850</v>
      </c>
      <c r="G12" s="7">
        <v>0</v>
      </c>
      <c r="H12" s="7">
        <f>F12+G12</f>
        <v>1850</v>
      </c>
      <c r="I12" s="7">
        <v>1900</v>
      </c>
      <c r="J12" s="7">
        <v>0</v>
      </c>
      <c r="K12" s="7">
        <v>1900</v>
      </c>
    </row>
    <row r="13" spans="1:11" ht="78.75" customHeight="1">
      <c r="A13" s="5" t="s">
        <v>22</v>
      </c>
      <c r="B13" s="6" t="s">
        <v>23</v>
      </c>
      <c r="C13" s="7">
        <v>426400</v>
      </c>
      <c r="D13" s="7">
        <v>0</v>
      </c>
      <c r="E13" s="7">
        <f>C13+D13</f>
        <v>426400</v>
      </c>
      <c r="F13" s="7">
        <v>446550</v>
      </c>
      <c r="G13" s="7">
        <v>0</v>
      </c>
      <c r="H13" s="7">
        <f t="shared" ref="H13:H14" si="19">F13+G13</f>
        <v>446550</v>
      </c>
      <c r="I13" s="7">
        <v>458970</v>
      </c>
      <c r="J13" s="7">
        <v>0</v>
      </c>
      <c r="K13" s="7">
        <v>458970</v>
      </c>
    </row>
    <row r="14" spans="1:11" ht="74.25" customHeight="1">
      <c r="A14" s="5" t="s">
        <v>24</v>
      </c>
      <c r="B14" s="6" t="s">
        <v>25</v>
      </c>
      <c r="C14" s="7">
        <v>-40150</v>
      </c>
      <c r="D14" s="7">
        <v>0</v>
      </c>
      <c r="E14" s="7">
        <f t="shared" si="18"/>
        <v>-40150</v>
      </c>
      <c r="F14" s="7">
        <v>-40880</v>
      </c>
      <c r="G14" s="7">
        <v>0</v>
      </c>
      <c r="H14" s="7">
        <f t="shared" si="19"/>
        <v>-40880</v>
      </c>
      <c r="I14" s="7">
        <v>-42260</v>
      </c>
      <c r="J14" s="7">
        <v>0</v>
      </c>
      <c r="K14" s="7">
        <v>-42260</v>
      </c>
    </row>
    <row r="15" spans="1:11">
      <c r="A15" s="10" t="s">
        <v>26</v>
      </c>
      <c r="B15" s="4" t="s">
        <v>27</v>
      </c>
      <c r="C15" s="1">
        <f t="shared" ref="C15:I15" si="20">C16+C18</f>
        <v>105599071.27999999</v>
      </c>
      <c r="D15" s="1">
        <f t="shared" si="20"/>
        <v>0</v>
      </c>
      <c r="E15" s="1">
        <f t="shared" ref="E15" si="21">E16+E18</f>
        <v>105599071.27999999</v>
      </c>
      <c r="F15" s="1">
        <f t="shared" si="20"/>
        <v>105599071.27999999</v>
      </c>
      <c r="G15" s="1">
        <f t="shared" ref="G15" si="22">G16+G18</f>
        <v>0</v>
      </c>
      <c r="H15" s="1">
        <f t="shared" ref="H15" si="23">H16+H18</f>
        <v>105599071.27999999</v>
      </c>
      <c r="I15" s="1">
        <f t="shared" si="20"/>
        <v>105599071.27999999</v>
      </c>
      <c r="J15" s="1">
        <f t="shared" ref="J15" si="24">J16+J18</f>
        <v>0</v>
      </c>
      <c r="K15" s="1">
        <f t="shared" ref="K15" si="25">K16+K18</f>
        <v>105599071.27999999</v>
      </c>
    </row>
    <row r="16" spans="1:11">
      <c r="A16" s="10" t="s">
        <v>28</v>
      </c>
      <c r="B16" s="4" t="s">
        <v>29</v>
      </c>
      <c r="C16" s="1">
        <f t="shared" ref="C16:K16" si="26">C17</f>
        <v>9600000</v>
      </c>
      <c r="D16" s="1">
        <f t="shared" si="26"/>
        <v>0</v>
      </c>
      <c r="E16" s="1">
        <f t="shared" si="26"/>
        <v>9600000</v>
      </c>
      <c r="F16" s="1">
        <f t="shared" si="26"/>
        <v>9600000</v>
      </c>
      <c r="G16" s="1">
        <f t="shared" si="26"/>
        <v>0</v>
      </c>
      <c r="H16" s="1">
        <f t="shared" si="26"/>
        <v>9600000</v>
      </c>
      <c r="I16" s="1">
        <f t="shared" si="26"/>
        <v>9600000</v>
      </c>
      <c r="J16" s="1">
        <f t="shared" si="26"/>
        <v>0</v>
      </c>
      <c r="K16" s="1">
        <f t="shared" si="26"/>
        <v>9600000</v>
      </c>
    </row>
    <row r="17" spans="1:11" ht="29.25" customHeight="1">
      <c r="A17" s="5" t="s">
        <v>30</v>
      </c>
      <c r="B17" s="11" t="s">
        <v>31</v>
      </c>
      <c r="C17" s="7">
        <v>9600000</v>
      </c>
      <c r="D17" s="7">
        <v>0</v>
      </c>
      <c r="E17" s="7">
        <f>C17+D17</f>
        <v>9600000</v>
      </c>
      <c r="F17" s="7">
        <v>9600000</v>
      </c>
      <c r="G17" s="7">
        <v>0</v>
      </c>
      <c r="H17" s="7">
        <f>F17+G17</f>
        <v>9600000</v>
      </c>
      <c r="I17" s="7">
        <v>9600000</v>
      </c>
      <c r="J17" s="7">
        <v>0</v>
      </c>
      <c r="K17" s="7">
        <v>9600000</v>
      </c>
    </row>
    <row r="18" spans="1:11">
      <c r="A18" s="10" t="s">
        <v>32</v>
      </c>
      <c r="B18" s="4" t="s">
        <v>33</v>
      </c>
      <c r="C18" s="1">
        <f t="shared" ref="C18:I18" si="27">C19+C20</f>
        <v>95999071.279999986</v>
      </c>
      <c r="D18" s="1">
        <f t="shared" si="27"/>
        <v>0</v>
      </c>
      <c r="E18" s="1">
        <f t="shared" ref="E18" si="28">E19+E20</f>
        <v>95999071.279999986</v>
      </c>
      <c r="F18" s="1">
        <f t="shared" si="27"/>
        <v>95999071.279999986</v>
      </c>
      <c r="G18" s="1">
        <f t="shared" ref="G18" si="29">G19+G20</f>
        <v>0</v>
      </c>
      <c r="H18" s="1">
        <f t="shared" ref="H18" si="30">H19+H20</f>
        <v>95999071.279999986</v>
      </c>
      <c r="I18" s="1">
        <f t="shared" si="27"/>
        <v>95999071.279999986</v>
      </c>
      <c r="J18" s="1">
        <f t="shared" ref="J18" si="31">J19+J20</f>
        <v>0</v>
      </c>
      <c r="K18" s="1">
        <f t="shared" ref="K18" si="32">K19+K20</f>
        <v>95999071.279999986</v>
      </c>
    </row>
    <row r="19" spans="1:11" ht="29.25" customHeight="1">
      <c r="A19" s="5" t="s">
        <v>34</v>
      </c>
      <c r="B19" s="6" t="s">
        <v>35</v>
      </c>
      <c r="C19" s="7">
        <v>89908761.279999986</v>
      </c>
      <c r="D19" s="7">
        <v>0</v>
      </c>
      <c r="E19" s="7">
        <f>C19+D19</f>
        <v>89908761.279999986</v>
      </c>
      <c r="F19" s="7">
        <v>89908761.279999986</v>
      </c>
      <c r="G19" s="7">
        <v>0</v>
      </c>
      <c r="H19" s="7">
        <f>F19+G19</f>
        <v>89908761.279999986</v>
      </c>
      <c r="I19" s="7">
        <v>89908761.279999986</v>
      </c>
      <c r="J19" s="7">
        <v>0</v>
      </c>
      <c r="K19" s="7">
        <v>89908761.279999986</v>
      </c>
    </row>
    <row r="20" spans="1:11" ht="30" customHeight="1">
      <c r="A20" s="5" t="s">
        <v>36</v>
      </c>
      <c r="B20" s="6" t="s">
        <v>37</v>
      </c>
      <c r="C20" s="7">
        <v>6090310</v>
      </c>
      <c r="D20" s="7">
        <v>0</v>
      </c>
      <c r="E20" s="7">
        <f>C20+D20</f>
        <v>6090310</v>
      </c>
      <c r="F20" s="7">
        <v>6090310</v>
      </c>
      <c r="G20" s="7">
        <v>0</v>
      </c>
      <c r="H20" s="7">
        <f>F20+G20</f>
        <v>6090310</v>
      </c>
      <c r="I20" s="7">
        <v>6090310</v>
      </c>
      <c r="J20" s="7">
        <v>0</v>
      </c>
      <c r="K20" s="7">
        <v>6090310</v>
      </c>
    </row>
    <row r="21" spans="1:11">
      <c r="A21" s="12" t="s">
        <v>38</v>
      </c>
      <c r="B21" s="4" t="s">
        <v>39</v>
      </c>
      <c r="C21" s="1">
        <f t="shared" ref="C21:K21" si="33">C22</f>
        <v>200000</v>
      </c>
      <c r="D21" s="1">
        <f t="shared" si="33"/>
        <v>0</v>
      </c>
      <c r="E21" s="1">
        <f t="shared" si="33"/>
        <v>200000</v>
      </c>
      <c r="F21" s="1">
        <f t="shared" si="33"/>
        <v>200000</v>
      </c>
      <c r="G21" s="1">
        <f t="shared" si="33"/>
        <v>0</v>
      </c>
      <c r="H21" s="1">
        <f t="shared" si="33"/>
        <v>200000</v>
      </c>
      <c r="I21" s="1">
        <f t="shared" si="33"/>
        <v>200000</v>
      </c>
      <c r="J21" s="1">
        <f t="shared" si="33"/>
        <v>0</v>
      </c>
      <c r="K21" s="1">
        <f t="shared" si="33"/>
        <v>200000</v>
      </c>
    </row>
    <row r="22" spans="1:11" ht="60" customHeight="1">
      <c r="A22" s="13" t="s">
        <v>40</v>
      </c>
      <c r="B22" s="14" t="s">
        <v>41</v>
      </c>
      <c r="C22" s="7">
        <v>200000</v>
      </c>
      <c r="D22" s="7">
        <v>0</v>
      </c>
      <c r="E22" s="7">
        <f>C22+D22</f>
        <v>200000</v>
      </c>
      <c r="F22" s="7">
        <v>200000</v>
      </c>
      <c r="G22" s="7">
        <v>0</v>
      </c>
      <c r="H22" s="7">
        <f>F22+G22</f>
        <v>200000</v>
      </c>
      <c r="I22" s="7">
        <v>200000</v>
      </c>
      <c r="J22" s="7">
        <v>0</v>
      </c>
      <c r="K22" s="7">
        <v>200000</v>
      </c>
    </row>
    <row r="23" spans="1:11">
      <c r="A23" s="4" t="s">
        <v>1</v>
      </c>
      <c r="B23" s="4" t="s">
        <v>42</v>
      </c>
      <c r="C23" s="1">
        <f>C24+C31+C35</f>
        <v>85849669.420000002</v>
      </c>
      <c r="D23" s="1">
        <f>D24+D31+D35</f>
        <v>0</v>
      </c>
      <c r="E23" s="1">
        <f>E24+E31+E35</f>
        <v>85849669.420000002</v>
      </c>
      <c r="F23" s="1">
        <f t="shared" ref="F23:I23" si="34">F24+F31+F35</f>
        <v>83181985.730000004</v>
      </c>
      <c r="G23" s="1">
        <f t="shared" ref="G23" si="35">G24+G31+G35</f>
        <v>0</v>
      </c>
      <c r="H23" s="1">
        <f t="shared" ref="H23" si="36">H24+H31+H35</f>
        <v>83181985.730000004</v>
      </c>
      <c r="I23" s="1">
        <f t="shared" si="34"/>
        <v>83194985.730000004</v>
      </c>
      <c r="J23" s="1">
        <f t="shared" ref="J23" si="37">J24+J31+J35</f>
        <v>0</v>
      </c>
      <c r="K23" s="1">
        <f t="shared" ref="K23" si="38">K24+K31+K35</f>
        <v>83194985.730000004</v>
      </c>
    </row>
    <row r="24" spans="1:11" ht="27.75" customHeight="1">
      <c r="A24" s="10" t="s">
        <v>43</v>
      </c>
      <c r="B24" s="4" t="s">
        <v>44</v>
      </c>
      <c r="C24" s="1">
        <f>C25+C29</f>
        <v>80866193.420000002</v>
      </c>
      <c r="D24" s="1">
        <f>D25+D29</f>
        <v>0</v>
      </c>
      <c r="E24" s="1">
        <f>E25+E29</f>
        <v>80866193.420000002</v>
      </c>
      <c r="F24" s="1">
        <f t="shared" ref="F24:I24" si="39">F25+F29</f>
        <v>78184509.730000004</v>
      </c>
      <c r="G24" s="1">
        <f t="shared" ref="G24" si="40">G25+G29</f>
        <v>0</v>
      </c>
      <c r="H24" s="1">
        <f t="shared" ref="H24" si="41">H25+H29</f>
        <v>78184509.730000004</v>
      </c>
      <c r="I24" s="1">
        <f t="shared" si="39"/>
        <v>78184509.730000004</v>
      </c>
      <c r="J24" s="1">
        <f t="shared" ref="J24" si="42">J25+J29</f>
        <v>0</v>
      </c>
      <c r="K24" s="1">
        <f t="shared" ref="K24" si="43">K25+K29</f>
        <v>78184509.730000004</v>
      </c>
    </row>
    <row r="25" spans="1:11" ht="57" customHeight="1">
      <c r="A25" s="10" t="s">
        <v>45</v>
      </c>
      <c r="B25" s="4" t="s">
        <v>46</v>
      </c>
      <c r="C25" s="1">
        <f t="shared" ref="C25:I25" si="44">C26+C27+C28</f>
        <v>79460204.420000002</v>
      </c>
      <c r="D25" s="1">
        <f t="shared" si="44"/>
        <v>0</v>
      </c>
      <c r="E25" s="1">
        <f t="shared" ref="E25" si="45">E26+E27+E28</f>
        <v>79460204.420000002</v>
      </c>
      <c r="F25" s="1">
        <f t="shared" si="44"/>
        <v>76782836.730000004</v>
      </c>
      <c r="G25" s="1">
        <f t="shared" ref="G25" si="46">G26+G27+G28</f>
        <v>0</v>
      </c>
      <c r="H25" s="1">
        <f t="shared" ref="H25" si="47">H26+H27+H28</f>
        <v>76782836.730000004</v>
      </c>
      <c r="I25" s="1">
        <f t="shared" si="44"/>
        <v>76782836.730000004</v>
      </c>
      <c r="J25" s="1">
        <f t="shared" ref="J25" si="48">J26+J27+J28</f>
        <v>0</v>
      </c>
      <c r="K25" s="1">
        <f t="shared" ref="K25" si="49">K26+K27+K28</f>
        <v>76782836.730000004</v>
      </c>
    </row>
    <row r="26" spans="1:11" ht="58.5" customHeight="1">
      <c r="A26" s="5" t="s">
        <v>47</v>
      </c>
      <c r="B26" s="11" t="s">
        <v>48</v>
      </c>
      <c r="C26" s="7">
        <v>72450140.689999998</v>
      </c>
      <c r="D26" s="7">
        <v>0</v>
      </c>
      <c r="E26" s="7">
        <f>C26+D26</f>
        <v>72450140.689999998</v>
      </c>
      <c r="F26" s="7">
        <v>72450140.689999998</v>
      </c>
      <c r="G26" s="7">
        <v>0</v>
      </c>
      <c r="H26" s="7">
        <f>F26+G26</f>
        <v>72450140.689999998</v>
      </c>
      <c r="I26" s="7">
        <v>72450140.689999998</v>
      </c>
      <c r="J26" s="7">
        <v>0</v>
      </c>
      <c r="K26" s="7">
        <v>72450140.689999998</v>
      </c>
    </row>
    <row r="27" spans="1:11" ht="60">
      <c r="A27" s="5" t="s">
        <v>49</v>
      </c>
      <c r="B27" s="6" t="s">
        <v>50</v>
      </c>
      <c r="C27" s="15">
        <v>1530230</v>
      </c>
      <c r="D27" s="15">
        <v>0</v>
      </c>
      <c r="E27" s="7">
        <f>C27+D27</f>
        <v>1530230</v>
      </c>
      <c r="F27" s="15">
        <v>1361950</v>
      </c>
      <c r="G27" s="15">
        <v>0</v>
      </c>
      <c r="H27" s="7">
        <f t="shared" ref="H27:H28" si="50">F27+G27</f>
        <v>1361950</v>
      </c>
      <c r="I27" s="15">
        <v>1361950</v>
      </c>
      <c r="J27" s="15">
        <v>0</v>
      </c>
      <c r="K27" s="15">
        <v>1361950</v>
      </c>
    </row>
    <row r="28" spans="1:11" ht="30">
      <c r="A28" s="5" t="s">
        <v>51</v>
      </c>
      <c r="B28" s="6" t="s">
        <v>52</v>
      </c>
      <c r="C28" s="7">
        <v>5479833.7300000004</v>
      </c>
      <c r="D28" s="7">
        <v>0</v>
      </c>
      <c r="E28" s="7">
        <f>C28+D28</f>
        <v>5479833.7300000004</v>
      </c>
      <c r="F28" s="7">
        <v>2970746.04</v>
      </c>
      <c r="G28" s="7">
        <v>0</v>
      </c>
      <c r="H28" s="7">
        <f t="shared" si="50"/>
        <v>2970746.04</v>
      </c>
      <c r="I28" s="7">
        <v>2970746.04</v>
      </c>
      <c r="J28" s="7">
        <v>0</v>
      </c>
      <c r="K28" s="7">
        <v>2970746.04</v>
      </c>
    </row>
    <row r="29" spans="1:11" ht="58.5" customHeight="1">
      <c r="A29" s="10" t="s">
        <v>53</v>
      </c>
      <c r="B29" s="4" t="s">
        <v>54</v>
      </c>
      <c r="C29" s="1">
        <f t="shared" ref="C29:K29" si="51">C30</f>
        <v>1405989</v>
      </c>
      <c r="D29" s="1">
        <f t="shared" si="51"/>
        <v>0</v>
      </c>
      <c r="E29" s="1">
        <f t="shared" si="51"/>
        <v>1405989</v>
      </c>
      <c r="F29" s="1">
        <f t="shared" si="51"/>
        <v>1401673</v>
      </c>
      <c r="G29" s="1">
        <f t="shared" si="51"/>
        <v>0</v>
      </c>
      <c r="H29" s="1">
        <f t="shared" si="51"/>
        <v>1401673</v>
      </c>
      <c r="I29" s="1">
        <f t="shared" si="51"/>
        <v>1401673</v>
      </c>
      <c r="J29" s="1">
        <f t="shared" si="51"/>
        <v>0</v>
      </c>
      <c r="K29" s="1">
        <f t="shared" si="51"/>
        <v>1401673</v>
      </c>
    </row>
    <row r="30" spans="1:11" ht="59.25" customHeight="1">
      <c r="A30" s="5" t="s">
        <v>55</v>
      </c>
      <c r="B30" s="6" t="s">
        <v>56</v>
      </c>
      <c r="C30" s="7">
        <f>744796+661193</f>
        <v>1405989</v>
      </c>
      <c r="D30" s="7">
        <v>0</v>
      </c>
      <c r="E30" s="7">
        <f>C30+D30</f>
        <v>1405989</v>
      </c>
      <c r="F30" s="7">
        <f>744796+656877</f>
        <v>1401673</v>
      </c>
      <c r="G30" s="7">
        <v>0</v>
      </c>
      <c r="H30" s="7">
        <f>F30+G30</f>
        <v>1401673</v>
      </c>
      <c r="I30" s="7">
        <f>744796+656877</f>
        <v>1401673</v>
      </c>
      <c r="J30" s="7">
        <v>0</v>
      </c>
      <c r="K30" s="7">
        <f>744796+656877</f>
        <v>1401673</v>
      </c>
    </row>
    <row r="31" spans="1:11" ht="18" customHeight="1">
      <c r="A31" s="10" t="s">
        <v>57</v>
      </c>
      <c r="B31" s="4" t="s">
        <v>58</v>
      </c>
      <c r="C31" s="1">
        <f>C33+C32</f>
        <v>4672476</v>
      </c>
      <c r="D31" s="1">
        <f>D33+D32</f>
        <v>0</v>
      </c>
      <c r="E31" s="1">
        <f>E33+E32</f>
        <v>4672476</v>
      </c>
      <c r="F31" s="1">
        <f t="shared" ref="F31:I31" si="52">F33+F32</f>
        <v>4672476</v>
      </c>
      <c r="G31" s="1">
        <f t="shared" ref="G31" si="53">G33+G32</f>
        <v>0</v>
      </c>
      <c r="H31" s="1">
        <f t="shared" ref="H31" si="54">H33+H32</f>
        <v>4672476</v>
      </c>
      <c r="I31" s="1">
        <f t="shared" si="52"/>
        <v>4672476</v>
      </c>
      <c r="J31" s="1">
        <f t="shared" ref="J31" si="55">J33+J32</f>
        <v>0</v>
      </c>
      <c r="K31" s="1">
        <f t="shared" ref="K31" si="56">K33+K32</f>
        <v>4672476</v>
      </c>
    </row>
    <row r="32" spans="1:11" ht="63" customHeight="1">
      <c r="A32" s="16" t="s">
        <v>59</v>
      </c>
      <c r="B32" s="17" t="s">
        <v>60</v>
      </c>
      <c r="C32" s="3">
        <v>4172476</v>
      </c>
      <c r="D32" s="3">
        <v>0</v>
      </c>
      <c r="E32" s="3">
        <f>C32+D32</f>
        <v>4172476</v>
      </c>
      <c r="F32" s="3">
        <v>4172476</v>
      </c>
      <c r="G32" s="3">
        <v>0</v>
      </c>
      <c r="H32" s="3">
        <f>F32+G32</f>
        <v>4172476</v>
      </c>
      <c r="I32" s="3">
        <v>4172476</v>
      </c>
      <c r="J32" s="3">
        <v>0</v>
      </c>
      <c r="K32" s="3">
        <v>4172476</v>
      </c>
    </row>
    <row r="33" spans="1:11" ht="34.5" customHeight="1">
      <c r="A33" s="10" t="s">
        <v>61</v>
      </c>
      <c r="B33" s="4" t="s">
        <v>62</v>
      </c>
      <c r="C33" s="1">
        <f t="shared" ref="C33:K33" si="57">C34</f>
        <v>500000</v>
      </c>
      <c r="D33" s="1">
        <f t="shared" si="57"/>
        <v>0</v>
      </c>
      <c r="E33" s="1">
        <f t="shared" si="57"/>
        <v>500000</v>
      </c>
      <c r="F33" s="1">
        <f t="shared" si="57"/>
        <v>500000</v>
      </c>
      <c r="G33" s="1">
        <f t="shared" si="57"/>
        <v>0</v>
      </c>
      <c r="H33" s="1">
        <f t="shared" si="57"/>
        <v>500000</v>
      </c>
      <c r="I33" s="1">
        <f t="shared" si="57"/>
        <v>500000</v>
      </c>
      <c r="J33" s="1">
        <f t="shared" si="57"/>
        <v>0</v>
      </c>
      <c r="K33" s="1">
        <f t="shared" si="57"/>
        <v>500000</v>
      </c>
    </row>
    <row r="34" spans="1:11" ht="30.75" customHeight="1">
      <c r="A34" s="5" t="s">
        <v>63</v>
      </c>
      <c r="B34" s="6" t="s">
        <v>64</v>
      </c>
      <c r="C34" s="7">
        <v>500000</v>
      </c>
      <c r="D34" s="7">
        <v>0</v>
      </c>
      <c r="E34" s="7">
        <f>C34+D34</f>
        <v>500000</v>
      </c>
      <c r="F34" s="7">
        <v>500000</v>
      </c>
      <c r="G34" s="7">
        <v>0</v>
      </c>
      <c r="H34" s="7">
        <f>F34+G34</f>
        <v>500000</v>
      </c>
      <c r="I34" s="7">
        <v>500000</v>
      </c>
      <c r="J34" s="7">
        <v>0</v>
      </c>
      <c r="K34" s="7">
        <v>500000</v>
      </c>
    </row>
    <row r="35" spans="1:11">
      <c r="A35" s="19" t="s">
        <v>65</v>
      </c>
      <c r="B35" s="20" t="s">
        <v>66</v>
      </c>
      <c r="C35" s="1">
        <f t="shared" ref="C35:K35" si="58">C36</f>
        <v>311000</v>
      </c>
      <c r="D35" s="1">
        <f t="shared" si="58"/>
        <v>0</v>
      </c>
      <c r="E35" s="1">
        <f t="shared" si="58"/>
        <v>311000</v>
      </c>
      <c r="F35" s="1">
        <f t="shared" si="58"/>
        <v>325000</v>
      </c>
      <c r="G35" s="1">
        <f t="shared" si="58"/>
        <v>0</v>
      </c>
      <c r="H35" s="1">
        <f t="shared" si="58"/>
        <v>325000</v>
      </c>
      <c r="I35" s="1">
        <f t="shared" si="58"/>
        <v>338000</v>
      </c>
      <c r="J35" s="1">
        <f t="shared" si="58"/>
        <v>0</v>
      </c>
      <c r="K35" s="1">
        <f t="shared" si="58"/>
        <v>338000</v>
      </c>
    </row>
    <row r="36" spans="1:11" ht="45.75" customHeight="1">
      <c r="A36" s="18" t="s">
        <v>67</v>
      </c>
      <c r="B36" s="11" t="s">
        <v>68</v>
      </c>
      <c r="C36" s="3">
        <v>311000</v>
      </c>
      <c r="D36" s="3">
        <v>0</v>
      </c>
      <c r="E36" s="3">
        <f>D36+C36</f>
        <v>311000</v>
      </c>
      <c r="F36" s="3">
        <v>325000</v>
      </c>
      <c r="G36" s="3">
        <v>0</v>
      </c>
      <c r="H36" s="3">
        <f>F36+G36</f>
        <v>325000</v>
      </c>
      <c r="I36" s="3">
        <v>338000</v>
      </c>
      <c r="J36" s="3">
        <v>0</v>
      </c>
      <c r="K36" s="3">
        <v>338000</v>
      </c>
    </row>
    <row r="37" spans="1:11">
      <c r="A37" s="10" t="s">
        <v>1</v>
      </c>
      <c r="B37" s="4" t="s">
        <v>69</v>
      </c>
      <c r="C37" s="1">
        <f>C38+C45+C49</f>
        <v>42161912.170000002</v>
      </c>
      <c r="D37" s="1">
        <f>D38+D45+D49</f>
        <v>364195088</v>
      </c>
      <c r="E37" s="1">
        <f>E38+E45+E49</f>
        <v>406357000.17000002</v>
      </c>
      <c r="F37" s="1">
        <f t="shared" ref="F37:K37" si="59">F38+F45+F49</f>
        <v>660000</v>
      </c>
      <c r="G37" s="1">
        <f t="shared" si="59"/>
        <v>2354298.17</v>
      </c>
      <c r="H37" s="1">
        <f t="shared" si="59"/>
        <v>3014298.17</v>
      </c>
      <c r="I37" s="1">
        <f t="shared" si="59"/>
        <v>660000</v>
      </c>
      <c r="J37" s="1">
        <f t="shared" si="59"/>
        <v>0</v>
      </c>
      <c r="K37" s="1">
        <f t="shared" si="59"/>
        <v>660000</v>
      </c>
    </row>
    <row r="38" spans="1:11" ht="31.5" customHeight="1">
      <c r="A38" s="10" t="s">
        <v>70</v>
      </c>
      <c r="B38" s="4" t="s">
        <v>71</v>
      </c>
      <c r="C38" s="1">
        <f>C40+C41+C42+C43</f>
        <v>42161912.170000002</v>
      </c>
      <c r="D38" s="1">
        <f>D40+D41+D42+D39+D43</f>
        <v>61280329.079999991</v>
      </c>
      <c r="E38" s="1">
        <f>E40+E41+E42+E39+E43</f>
        <v>103442241.25</v>
      </c>
      <c r="F38" s="1">
        <f t="shared" ref="F38:K38" si="60">F40+F41+F42+F39+F43</f>
        <v>660000</v>
      </c>
      <c r="G38" s="1">
        <f t="shared" si="60"/>
        <v>2354298.17</v>
      </c>
      <c r="H38" s="1">
        <f t="shared" si="60"/>
        <v>3014298.17</v>
      </c>
      <c r="I38" s="1">
        <f t="shared" si="60"/>
        <v>660000</v>
      </c>
      <c r="J38" s="1">
        <f t="shared" si="60"/>
        <v>0</v>
      </c>
      <c r="K38" s="1">
        <f t="shared" si="60"/>
        <v>660000</v>
      </c>
    </row>
    <row r="39" spans="1:11" ht="31.5" customHeight="1">
      <c r="A39" s="41" t="s">
        <v>97</v>
      </c>
      <c r="B39" s="42" t="s">
        <v>98</v>
      </c>
      <c r="C39" s="3">
        <v>0</v>
      </c>
      <c r="D39" s="3">
        <v>21124754.399999999</v>
      </c>
      <c r="E39" s="3">
        <f>C39+D39</f>
        <v>21124754.399999999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30">
      <c r="A40" s="21" t="s">
        <v>72</v>
      </c>
      <c r="B40" s="22" t="s">
        <v>73</v>
      </c>
      <c r="C40" s="3">
        <v>4500000</v>
      </c>
      <c r="D40" s="15">
        <v>0</v>
      </c>
      <c r="E40" s="3">
        <f>D40+C40</f>
        <v>4500000</v>
      </c>
      <c r="F40" s="3">
        <v>0</v>
      </c>
      <c r="G40" s="3">
        <v>0</v>
      </c>
      <c r="H40" s="3">
        <f>F40+G40</f>
        <v>0</v>
      </c>
      <c r="I40" s="8">
        <v>0</v>
      </c>
      <c r="J40" s="8">
        <v>0</v>
      </c>
      <c r="K40" s="8">
        <v>0</v>
      </c>
    </row>
    <row r="41" spans="1:11" ht="45">
      <c r="A41" s="5" t="s">
        <v>74</v>
      </c>
      <c r="B41" s="6" t="s">
        <v>75</v>
      </c>
      <c r="C41" s="7">
        <f>20120614.01+660000+11097912.34+2600971.83+1096397.6</f>
        <v>35575895.780000001</v>
      </c>
      <c r="D41" s="7">
        <v>-35575895.780000001</v>
      </c>
      <c r="E41" s="7">
        <f>D41+C41</f>
        <v>0</v>
      </c>
      <c r="F41" s="7">
        <v>660000</v>
      </c>
      <c r="G41" s="7">
        <v>-660000</v>
      </c>
      <c r="H41" s="7">
        <f>F41+G41</f>
        <v>0</v>
      </c>
      <c r="I41" s="8">
        <v>660000</v>
      </c>
      <c r="J41" s="8">
        <v>-660000</v>
      </c>
      <c r="K41" s="8">
        <f>I41+J41</f>
        <v>0</v>
      </c>
    </row>
    <row r="42" spans="1:11" ht="30">
      <c r="A42" s="5" t="s">
        <v>99</v>
      </c>
      <c r="B42" s="6" t="s">
        <v>100</v>
      </c>
      <c r="C42" s="7">
        <v>0</v>
      </c>
      <c r="D42" s="7">
        <f>28000000+2200000+2000000+1000000+1700000+2680793.34+1820681.7+1008984.93-254887.84+35575895.78</f>
        <v>75731467.909999996</v>
      </c>
      <c r="E42" s="7">
        <f>C42+D42</f>
        <v>75731467.909999996</v>
      </c>
      <c r="F42" s="7">
        <v>0</v>
      </c>
      <c r="G42" s="7">
        <f>2354298.17+660000</f>
        <v>3014298.17</v>
      </c>
      <c r="H42" s="7">
        <f>G42</f>
        <v>3014298.17</v>
      </c>
      <c r="I42" s="8">
        <v>0</v>
      </c>
      <c r="J42" s="8">
        <v>660000</v>
      </c>
      <c r="K42" s="8">
        <f>I42+J42</f>
        <v>660000</v>
      </c>
    </row>
    <row r="43" spans="1:11">
      <c r="A43" s="24" t="s">
        <v>78</v>
      </c>
      <c r="B43" s="25" t="s">
        <v>79</v>
      </c>
      <c r="C43" s="23">
        <f>C44</f>
        <v>2086016.39</v>
      </c>
      <c r="D43" s="23">
        <f>D44</f>
        <v>2.5499999999999998</v>
      </c>
      <c r="E43" s="23">
        <f>E44</f>
        <v>2086018.94</v>
      </c>
      <c r="F43" s="23">
        <f t="shared" ref="F43:K43" si="61">F44</f>
        <v>0</v>
      </c>
      <c r="G43" s="23">
        <f t="shared" si="61"/>
        <v>0</v>
      </c>
      <c r="H43" s="23">
        <f t="shared" si="61"/>
        <v>0</v>
      </c>
      <c r="I43" s="23">
        <f t="shared" si="61"/>
        <v>0</v>
      </c>
      <c r="J43" s="23">
        <f t="shared" si="61"/>
        <v>0</v>
      </c>
      <c r="K43" s="23">
        <f t="shared" si="61"/>
        <v>0</v>
      </c>
    </row>
    <row r="44" spans="1:11" ht="45">
      <c r="A44" s="26" t="s">
        <v>80</v>
      </c>
      <c r="B44" s="27" t="s">
        <v>81</v>
      </c>
      <c r="C44" s="7">
        <v>2086016.39</v>
      </c>
      <c r="D44" s="7">
        <v>2.5499999999999998</v>
      </c>
      <c r="E44" s="7">
        <f>C44+D44</f>
        <v>2086018.94</v>
      </c>
      <c r="F44" s="7">
        <v>0</v>
      </c>
      <c r="G44" s="7">
        <v>0</v>
      </c>
      <c r="H44" s="7">
        <f>F44+G44</f>
        <v>0</v>
      </c>
      <c r="I44" s="8">
        <v>0</v>
      </c>
      <c r="J44" s="8">
        <v>0</v>
      </c>
      <c r="K44" s="8">
        <v>0</v>
      </c>
    </row>
    <row r="45" spans="1:11">
      <c r="A45" s="24" t="s">
        <v>82</v>
      </c>
      <c r="B45" s="25" t="s">
        <v>83</v>
      </c>
      <c r="C45" s="31">
        <f t="shared" ref="C45:K45" si="62">C46</f>
        <v>0</v>
      </c>
      <c r="D45" s="1">
        <f t="shared" si="62"/>
        <v>303904349.06999999</v>
      </c>
      <c r="E45" s="1">
        <f t="shared" si="62"/>
        <v>303904349.06999999</v>
      </c>
      <c r="F45" s="1">
        <f t="shared" si="62"/>
        <v>0</v>
      </c>
      <c r="G45" s="1">
        <f t="shared" si="62"/>
        <v>0</v>
      </c>
      <c r="H45" s="1">
        <f t="shared" si="62"/>
        <v>0</v>
      </c>
      <c r="I45" s="1">
        <f t="shared" si="62"/>
        <v>0</v>
      </c>
      <c r="J45" s="1">
        <f t="shared" si="62"/>
        <v>0</v>
      </c>
      <c r="K45" s="1">
        <f t="shared" si="62"/>
        <v>0</v>
      </c>
    </row>
    <row r="46" spans="1:11">
      <c r="A46" s="26" t="s">
        <v>84</v>
      </c>
      <c r="B46" s="27" t="s">
        <v>85</v>
      </c>
      <c r="C46" s="30">
        <v>0</v>
      </c>
      <c r="D46" s="7">
        <f>1472580-568230.93+150000000+153000000</f>
        <v>303904349.06999999</v>
      </c>
      <c r="E46" s="7">
        <f>C46+D46</f>
        <v>303904349.06999999</v>
      </c>
      <c r="F46" s="7">
        <v>0</v>
      </c>
      <c r="G46" s="7">
        <v>0</v>
      </c>
      <c r="H46" s="7">
        <f>F46+G46</f>
        <v>0</v>
      </c>
      <c r="I46" s="8">
        <v>0</v>
      </c>
      <c r="J46" s="8">
        <v>0</v>
      </c>
      <c r="K46" s="8">
        <v>0</v>
      </c>
    </row>
    <row r="47" spans="1:11" ht="60" hidden="1" customHeight="1" outlineLevel="1">
      <c r="A47" s="32" t="s">
        <v>86</v>
      </c>
      <c r="B47" s="37" t="s">
        <v>87</v>
      </c>
      <c r="C47" s="31"/>
      <c r="D47" s="1"/>
      <c r="E47" s="1"/>
      <c r="F47" s="1"/>
      <c r="G47" s="1"/>
      <c r="H47" s="1"/>
      <c r="I47" s="8"/>
      <c r="J47" s="8"/>
      <c r="K47" s="8"/>
    </row>
    <row r="48" spans="1:11" ht="45" hidden="1" outlineLevel="1">
      <c r="A48" s="33" t="s">
        <v>88</v>
      </c>
      <c r="B48" s="34" t="s">
        <v>89</v>
      </c>
      <c r="C48" s="35"/>
      <c r="D48" s="3"/>
      <c r="E48" s="3"/>
      <c r="F48" s="3"/>
      <c r="G48" s="3"/>
      <c r="H48" s="3"/>
      <c r="I48" s="8"/>
      <c r="J48" s="8"/>
      <c r="K48" s="8"/>
    </row>
    <row r="49" spans="1:11" ht="25.5" collapsed="1">
      <c r="A49" s="36" t="s">
        <v>90</v>
      </c>
      <c r="B49" s="38" t="s">
        <v>91</v>
      </c>
      <c r="C49" s="31">
        <f>C50</f>
        <v>0</v>
      </c>
      <c r="D49" s="1">
        <f t="shared" ref="D49:K49" si="63">D50</f>
        <v>-989590.14999999991</v>
      </c>
      <c r="E49" s="1">
        <f t="shared" si="63"/>
        <v>-989590.14999999991</v>
      </c>
      <c r="F49" s="1">
        <f t="shared" si="63"/>
        <v>0</v>
      </c>
      <c r="G49" s="1">
        <f t="shared" si="63"/>
        <v>0</v>
      </c>
      <c r="H49" s="1">
        <f t="shared" si="63"/>
        <v>0</v>
      </c>
      <c r="I49" s="1">
        <f t="shared" si="63"/>
        <v>0</v>
      </c>
      <c r="J49" s="1">
        <f t="shared" si="63"/>
        <v>0</v>
      </c>
      <c r="K49" s="1">
        <f t="shared" si="63"/>
        <v>0</v>
      </c>
    </row>
    <row r="50" spans="1:11" ht="45">
      <c r="A50" s="33" t="s">
        <v>92</v>
      </c>
      <c r="B50" s="34" t="s">
        <v>93</v>
      </c>
      <c r="C50" s="35">
        <v>0</v>
      </c>
      <c r="D50" s="3">
        <f>-2503916.15-16.35+1514342.35</f>
        <v>-989590.14999999991</v>
      </c>
      <c r="E50" s="3">
        <f>C50+D50</f>
        <v>-989590.14999999991</v>
      </c>
      <c r="F50" s="3">
        <v>0</v>
      </c>
      <c r="G50" s="3">
        <v>0</v>
      </c>
      <c r="H50" s="3">
        <f>F50+G50</f>
        <v>0</v>
      </c>
      <c r="I50" s="8">
        <v>0</v>
      </c>
      <c r="J50" s="8">
        <v>0</v>
      </c>
      <c r="K50" s="8">
        <v>0</v>
      </c>
    </row>
    <row r="51" spans="1:11" ht="18.75" customHeight="1">
      <c r="A51" s="47" t="s">
        <v>76</v>
      </c>
      <c r="B51" s="48"/>
      <c r="C51" s="1">
        <f>C4+C37</f>
        <v>568967182.87</v>
      </c>
      <c r="D51" s="1">
        <f t="shared" ref="D51" si="64">D4+D37</f>
        <v>364195088</v>
      </c>
      <c r="E51" s="1">
        <f t="shared" ref="E51" si="65">E4+E37</f>
        <v>933162270.87</v>
      </c>
      <c r="F51" s="1">
        <f t="shared" ref="F51:K51" si="66">F4+F37</f>
        <v>539525437.00999999</v>
      </c>
      <c r="G51" s="1">
        <f t="shared" si="66"/>
        <v>2354298.17</v>
      </c>
      <c r="H51" s="1">
        <f t="shared" si="66"/>
        <v>541879735.17999995</v>
      </c>
      <c r="I51" s="1">
        <f t="shared" si="66"/>
        <v>558384907.00999999</v>
      </c>
      <c r="J51" s="1">
        <f t="shared" si="66"/>
        <v>0</v>
      </c>
      <c r="K51" s="1">
        <f t="shared" si="66"/>
        <v>558384907.00999999</v>
      </c>
    </row>
    <row r="54" spans="1:11">
      <c r="C54" s="28"/>
      <c r="D54" s="28"/>
    </row>
    <row r="55" spans="1:11">
      <c r="C55" s="29"/>
      <c r="D55" s="29"/>
    </row>
    <row r="56" spans="1:11">
      <c r="C56" s="29"/>
      <c r="D56" s="29"/>
    </row>
    <row r="57" spans="1:11">
      <c r="C57" s="29"/>
      <c r="D57" s="29"/>
      <c r="F57" s="28"/>
      <c r="G57" s="28"/>
      <c r="H57" s="28"/>
    </row>
    <row r="58" spans="1:11">
      <c r="C58" s="40"/>
      <c r="D58" s="29"/>
    </row>
    <row r="59" spans="1:11">
      <c r="C59" s="29"/>
      <c r="D59" s="29"/>
    </row>
    <row r="60" spans="1:11">
      <c r="C60" s="29"/>
      <c r="D60" s="29"/>
    </row>
    <row r="62" spans="1:11">
      <c r="C62" s="28"/>
      <c r="D62" s="28"/>
    </row>
    <row r="64" spans="1:11">
      <c r="C64" s="28"/>
      <c r="D64" s="28"/>
    </row>
  </sheetData>
  <mergeCells count="3">
    <mergeCell ref="A2:I2"/>
    <mergeCell ref="A51:B51"/>
    <mergeCell ref="A1:K1"/>
  </mergeCells>
  <pageMargins left="0.51181102362204722" right="0" top="0.35433070866141736" bottom="0.35433070866141736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Николаевна Седых</dc:creator>
  <cp:lastModifiedBy>Анна Пальчикова</cp:lastModifiedBy>
  <cp:lastPrinted>2022-03-05T02:11:53Z</cp:lastPrinted>
  <dcterms:created xsi:type="dcterms:W3CDTF">2015-06-05T18:19:34Z</dcterms:created>
  <dcterms:modified xsi:type="dcterms:W3CDTF">2022-03-18T02:26:04Z</dcterms:modified>
</cp:coreProperties>
</file>